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codeName="ThisWorkbook" defaultThemeVersion="124226"/>
  <xr:revisionPtr revIDLastSave="0" documentId="13_ncr:1_{B806D053-FFDB-4505-8840-F4B01819919A}" xr6:coauthVersionLast="47" xr6:coauthVersionMax="47" xr10:uidLastSave="{00000000-0000-0000-0000-000000000000}"/>
  <bookViews>
    <workbookView xWindow="-120" yWindow="-120" windowWidth="20730" windowHeight="11160" tabRatio="737" xr2:uid="{00000000-000D-0000-FFFF-FFFF00000000}"/>
  </bookViews>
  <sheets>
    <sheet name="Menú" sheetId="79" r:id="rId1"/>
    <sheet name="Consolidado Grupos" sheetId="84" r:id="rId2"/>
    <sheet name="Grupos de Investigación" sheetId="93" r:id="rId3"/>
    <sheet name="Investigadores Colciencias" sheetId="109" r:id="rId4"/>
    <sheet name="Semilleros de Investigación" sheetId="110" r:id="rId5"/>
    <sheet name="Proyectos de Investigación" sheetId="100" r:id="rId6"/>
    <sheet name="Productos de investigación" sheetId="103" r:id="rId7"/>
    <sheet name="Incentivos producción Académica" sheetId="111" r:id="rId8"/>
    <sheet name="Consultorías" sheetId="112" r:id="rId9"/>
    <sheet name="Patentes" sheetId="107" r:id="rId10"/>
  </sheets>
  <definedNames>
    <definedName name="_xlnm._FilterDatabase" localSheetId="2" hidden="1">'Grupos de Investigación'!$B$4:$M$41</definedName>
    <definedName name="_Toc278876680" localSheetId="1">'Consolidado Grupos'!#REF!</definedName>
    <definedName name="_Toc278876680" localSheetId="2">'Grupos de Investigación'!#REF!</definedName>
    <definedName name="_Toc278876680" localSheetId="9">Patentes!#REF!</definedName>
    <definedName name="_Toc278876680" localSheetId="6">'Productos de investigación'!#REF!</definedName>
    <definedName name="_Toc278876680" localSheetId="5">'Proyectos de Investigación'!#REF!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111" l="1"/>
  <c r="B36" i="107"/>
  <c r="J6" i="112"/>
  <c r="B109" i="103"/>
  <c r="A23" i="109"/>
  <c r="A22" i="109"/>
  <c r="I5" i="109"/>
  <c r="I16" i="109"/>
  <c r="I15" i="109"/>
  <c r="I10" i="109"/>
  <c r="O4" i="93"/>
  <c r="P13" i="84"/>
  <c r="P15" i="84" s="1"/>
  <c r="B45" i="93"/>
  <c r="B75" i="109" s="1"/>
  <c r="E32" i="100"/>
  <c r="D32" i="100"/>
  <c r="C32" i="100"/>
  <c r="I46" i="100"/>
  <c r="H46" i="100"/>
  <c r="G46" i="100"/>
  <c r="E46" i="100"/>
  <c r="D46" i="100"/>
  <c r="C46" i="100"/>
  <c r="E15" i="100"/>
  <c r="D15" i="100"/>
  <c r="F15" i="100" s="1"/>
  <c r="I32" i="100"/>
  <c r="H32" i="100"/>
  <c r="G32" i="100"/>
  <c r="B67" i="100" l="1"/>
  <c r="B118" i="103"/>
  <c r="J34" i="110"/>
  <c r="J26" i="110"/>
  <c r="J18" i="110"/>
  <c r="R11" i="111" l="1"/>
  <c r="Q11" i="111"/>
  <c r="G16" i="100"/>
  <c r="P11" i="111"/>
  <c r="O11" i="111"/>
  <c r="N11" i="111"/>
  <c r="M11" i="111"/>
  <c r="L11" i="111"/>
  <c r="K11" i="111"/>
  <c r="J11" i="111"/>
  <c r="I11" i="111"/>
  <c r="D11" i="111"/>
  <c r="I34" i="110" l="1"/>
  <c r="I8" i="110" s="1"/>
  <c r="H34" i="110"/>
  <c r="H8" i="110" s="1"/>
  <c r="G34" i="110"/>
  <c r="G8" i="110" s="1"/>
  <c r="F34" i="110"/>
  <c r="E34" i="110"/>
  <c r="D34" i="110"/>
  <c r="C34" i="110"/>
  <c r="B34" i="110"/>
  <c r="I26" i="110"/>
  <c r="I7" i="110" s="1"/>
  <c r="H26" i="110"/>
  <c r="G26" i="110"/>
  <c r="F26" i="110"/>
  <c r="F7" i="110" s="1"/>
  <c r="E26" i="110"/>
  <c r="D26" i="110"/>
  <c r="C26" i="110"/>
  <c r="B26" i="110"/>
  <c r="I18" i="110"/>
  <c r="I6" i="110" s="1"/>
  <c r="H18" i="110"/>
  <c r="H6" i="110" s="1"/>
  <c r="G18" i="110"/>
  <c r="G6" i="110" s="1"/>
  <c r="F18" i="110"/>
  <c r="F6" i="110" s="1"/>
  <c r="E18" i="110"/>
  <c r="D18" i="110"/>
  <c r="C18" i="110"/>
  <c r="B18" i="110"/>
  <c r="I13" i="110"/>
  <c r="I21" i="110" s="1"/>
  <c r="I29" i="110" s="1"/>
  <c r="H13" i="110"/>
  <c r="H21" i="110" s="1"/>
  <c r="H29" i="110" s="1"/>
  <c r="F8" i="110"/>
  <c r="L84" i="103" l="1"/>
  <c r="L69" i="103"/>
  <c r="L38" i="103"/>
  <c r="L20" i="103"/>
  <c r="L41" i="103" s="1"/>
  <c r="L73" i="103" s="1"/>
  <c r="L17" i="103"/>
  <c r="E16" i="100" l="1"/>
  <c r="D16" i="100"/>
  <c r="H16" i="100"/>
  <c r="I16" i="100"/>
  <c r="C16" i="100"/>
  <c r="K16" i="100" s="1"/>
  <c r="C15" i="100"/>
  <c r="M31" i="100"/>
  <c r="L31" i="100"/>
  <c r="K31" i="100"/>
  <c r="J31" i="100"/>
  <c r="J16" i="100" s="1"/>
  <c r="F16" i="100" l="1"/>
  <c r="M16" i="100"/>
  <c r="L16" i="100"/>
  <c r="H15" i="109"/>
  <c r="H10" i="109"/>
  <c r="O13" i="84"/>
  <c r="O15" i="84" s="1"/>
  <c r="H16" i="109" l="1"/>
  <c r="I15" i="100"/>
  <c r="H15" i="100"/>
  <c r="M30" i="100" l="1"/>
  <c r="L30" i="100"/>
  <c r="K30" i="100"/>
  <c r="J30" i="100"/>
  <c r="J84" i="103" l="1"/>
  <c r="K17" i="103"/>
  <c r="J17" i="103"/>
  <c r="M15" i="100"/>
  <c r="L15" i="100"/>
  <c r="K15" i="100"/>
  <c r="J15" i="100"/>
  <c r="K84" i="103" l="1"/>
  <c r="K69" i="103"/>
  <c r="K38" i="103"/>
  <c r="K20" i="103"/>
  <c r="K41" i="103" s="1"/>
  <c r="K73" i="103" s="1"/>
  <c r="I60" i="100"/>
  <c r="H60" i="100"/>
  <c r="G60" i="100"/>
  <c r="E60" i="100"/>
  <c r="D60" i="100"/>
  <c r="C60" i="100"/>
  <c r="C40" i="109" l="1"/>
  <c r="C41" i="109"/>
  <c r="C42" i="109"/>
  <c r="C43" i="109"/>
  <c r="C44" i="109"/>
  <c r="C39" i="109"/>
  <c r="C48" i="109"/>
  <c r="C49" i="109"/>
  <c r="C50" i="109"/>
  <c r="C51" i="109"/>
  <c r="C52" i="109"/>
  <c r="C47" i="109"/>
  <c r="C56" i="109"/>
  <c r="C57" i="109"/>
  <c r="C58" i="109"/>
  <c r="C59" i="109"/>
  <c r="C60" i="109"/>
  <c r="C55" i="109"/>
  <c r="C65" i="109"/>
  <c r="C66" i="109"/>
  <c r="C67" i="109"/>
  <c r="C68" i="109"/>
  <c r="C69" i="109"/>
  <c r="C64" i="109"/>
  <c r="G15" i="109"/>
  <c r="G10" i="109" l="1"/>
  <c r="G16" i="109" s="1"/>
  <c r="N13" i="84"/>
  <c r="N15" i="84" s="1"/>
  <c r="J57" i="100" l="1"/>
  <c r="M57" i="100"/>
  <c r="L57" i="100"/>
  <c r="K57" i="100"/>
  <c r="F57" i="100" l="1"/>
  <c r="L29" i="100"/>
  <c r="M29" i="100"/>
  <c r="K29" i="100"/>
  <c r="M13" i="84"/>
  <c r="L13" i="84"/>
  <c r="K13" i="84"/>
  <c r="I13" i="84"/>
  <c r="J13" i="84"/>
  <c r="D16" i="84" l="1"/>
  <c r="E16" i="84"/>
  <c r="F16" i="84"/>
  <c r="G16" i="84"/>
  <c r="H16" i="84"/>
  <c r="I16" i="84"/>
  <c r="C16" i="84"/>
  <c r="J20" i="103" l="1"/>
  <c r="J41" i="103" s="1"/>
  <c r="J73" i="103" s="1"/>
  <c r="B23" i="100"/>
  <c r="B37" i="100" s="1"/>
  <c r="B51" i="100" s="1"/>
  <c r="B24" i="100"/>
  <c r="B38" i="100" s="1"/>
  <c r="B52" i="100" s="1"/>
  <c r="B25" i="100"/>
  <c r="B39" i="100" s="1"/>
  <c r="B53" i="100" s="1"/>
  <c r="B26" i="100"/>
  <c r="B40" i="100" s="1"/>
  <c r="B54" i="100" s="1"/>
  <c r="B27" i="100"/>
  <c r="B41" i="100" s="1"/>
  <c r="B55" i="100" s="1"/>
  <c r="B28" i="100"/>
  <c r="B42" i="100" s="1"/>
  <c r="B56" i="100" s="1"/>
  <c r="B29" i="100"/>
  <c r="B43" i="100" s="1"/>
  <c r="B57" i="100" s="1"/>
  <c r="B22" i="100"/>
  <c r="B36" i="100" s="1"/>
  <c r="B50" i="100" s="1"/>
  <c r="F10" i="109" l="1"/>
  <c r="F16" i="109" s="1"/>
  <c r="M15" i="84"/>
  <c r="J38" i="103" l="1"/>
  <c r="J69" i="103"/>
  <c r="C14" i="100"/>
  <c r="D14" i="100"/>
  <c r="E14" i="100"/>
  <c r="G14" i="100"/>
  <c r="H14" i="100"/>
  <c r="I14" i="100"/>
  <c r="J14" i="100"/>
  <c r="K14" i="100" l="1"/>
  <c r="L14" i="100"/>
  <c r="M14" i="100"/>
  <c r="F14" i="100"/>
  <c r="F56" i="100"/>
  <c r="F55" i="100"/>
  <c r="J56" i="100"/>
  <c r="J55" i="100"/>
  <c r="L55" i="100"/>
  <c r="M55" i="100"/>
  <c r="L56" i="100"/>
  <c r="M56" i="100"/>
  <c r="L39" i="100"/>
  <c r="M39" i="100"/>
  <c r="L40" i="100"/>
  <c r="M40" i="100"/>
  <c r="L41" i="100"/>
  <c r="M41" i="100"/>
  <c r="L42" i="100"/>
  <c r="M42" i="100"/>
  <c r="L28" i="100"/>
  <c r="J28" i="100"/>
  <c r="F28" i="100"/>
  <c r="H13" i="100"/>
  <c r="I8" i="100" l="1"/>
  <c r="I9" i="100"/>
  <c r="I10" i="100"/>
  <c r="I11" i="100"/>
  <c r="I12" i="100"/>
  <c r="I13" i="100"/>
  <c r="G8" i="100"/>
  <c r="H8" i="100"/>
  <c r="G9" i="100"/>
  <c r="H9" i="100"/>
  <c r="G10" i="100"/>
  <c r="H10" i="100"/>
  <c r="G11" i="100"/>
  <c r="H11" i="100"/>
  <c r="G12" i="100"/>
  <c r="H12" i="100"/>
  <c r="G13" i="100"/>
  <c r="G7" i="100"/>
  <c r="D8" i="100"/>
  <c r="D9" i="100"/>
  <c r="D10" i="100"/>
  <c r="D11" i="100"/>
  <c r="D13" i="100"/>
  <c r="L13" i="100" s="1"/>
  <c r="D7" i="100"/>
  <c r="C8" i="100"/>
  <c r="C9" i="100"/>
  <c r="C10" i="100"/>
  <c r="C11" i="100"/>
  <c r="C12" i="100"/>
  <c r="C13" i="100"/>
  <c r="C7" i="100"/>
  <c r="C17" i="100" s="1"/>
  <c r="J13" i="100"/>
  <c r="M28" i="100"/>
  <c r="K55" i="100"/>
  <c r="K56" i="100"/>
  <c r="G17" i="100" l="1"/>
  <c r="K13" i="100"/>
  <c r="K12" i="100"/>
  <c r="E10" i="109"/>
  <c r="E16" i="109" s="1"/>
  <c r="D15" i="109" l="1"/>
  <c r="A29" i="109"/>
  <c r="D10" i="109"/>
  <c r="I84" i="103"/>
  <c r="I69" i="103"/>
  <c r="I38" i="103"/>
  <c r="I17" i="103"/>
  <c r="D16" i="109" l="1"/>
  <c r="A26" i="109"/>
  <c r="A27" i="109"/>
  <c r="A24" i="109"/>
  <c r="D24" i="109" s="1"/>
  <c r="A28" i="109"/>
  <c r="A25" i="109"/>
  <c r="A60" i="109"/>
  <c r="A59" i="109"/>
  <c r="A58" i="109"/>
  <c r="A57" i="109"/>
  <c r="A56" i="109"/>
  <c r="A55" i="109"/>
  <c r="E13" i="100" l="1"/>
  <c r="F13" i="100" l="1"/>
  <c r="M13" i="100"/>
  <c r="A69" i="109"/>
  <c r="A52" i="109"/>
  <c r="A44" i="109"/>
  <c r="A68" i="109" l="1"/>
  <c r="A67" i="109"/>
  <c r="A66" i="109"/>
  <c r="A65" i="109"/>
  <c r="A64" i="109"/>
  <c r="A51" i="109"/>
  <c r="A50" i="109"/>
  <c r="A49" i="109"/>
  <c r="A48" i="109"/>
  <c r="A47" i="109"/>
  <c r="A43" i="109"/>
  <c r="A42" i="109"/>
  <c r="A41" i="109"/>
  <c r="A40" i="109"/>
  <c r="A39" i="109"/>
  <c r="C10" i="109"/>
  <c r="C16" i="109" s="1"/>
  <c r="F29" i="109" l="1"/>
  <c r="D29" i="109"/>
  <c r="E29" i="109"/>
  <c r="E27" i="109"/>
  <c r="F24" i="109"/>
  <c r="F25" i="109"/>
  <c r="G26" i="109"/>
  <c r="E28" i="109"/>
  <c r="D27" i="109"/>
  <c r="E25" i="109"/>
  <c r="E26" i="109"/>
  <c r="D28" i="109"/>
  <c r="F27" i="109"/>
  <c r="D25" i="109"/>
  <c r="F26" i="109"/>
  <c r="G28" i="109"/>
  <c r="G27" i="109"/>
  <c r="E24" i="109"/>
  <c r="G25" i="109"/>
  <c r="D26" i="109"/>
  <c r="F30" i="109" l="1"/>
  <c r="E30" i="109"/>
  <c r="C24" i="109"/>
  <c r="C27" i="109"/>
  <c r="C29" i="109"/>
  <c r="C25" i="109"/>
  <c r="D30" i="109"/>
  <c r="C26" i="109"/>
  <c r="C28" i="109"/>
  <c r="G30" i="109"/>
  <c r="E27" i="100"/>
  <c r="J27" i="100"/>
  <c r="M25" i="100"/>
  <c r="M26" i="100"/>
  <c r="D27" i="100"/>
  <c r="M27" i="100" l="1"/>
  <c r="C30" i="109"/>
  <c r="L27" i="100"/>
  <c r="D12" i="100"/>
  <c r="D17" i="100" s="1"/>
  <c r="F27" i="100"/>
  <c r="E12" i="100"/>
  <c r="M12" i="100" s="1"/>
  <c r="L12" i="100" l="1"/>
  <c r="F12" i="100"/>
  <c r="J12" i="100" l="1"/>
  <c r="G4" i="107"/>
  <c r="N4" i="103"/>
  <c r="M54" i="100"/>
  <c r="L54" i="100"/>
  <c r="K54" i="100"/>
  <c r="J54" i="100"/>
  <c r="F54" i="100"/>
  <c r="M53" i="100"/>
  <c r="L53" i="100"/>
  <c r="K53" i="100"/>
  <c r="J53" i="100"/>
  <c r="F53" i="100"/>
  <c r="M52" i="100"/>
  <c r="L52" i="100"/>
  <c r="K52" i="100"/>
  <c r="J52" i="100"/>
  <c r="M51" i="100"/>
  <c r="L51" i="100"/>
  <c r="K51" i="100"/>
  <c r="J51" i="100"/>
  <c r="F51" i="100"/>
  <c r="M50" i="100"/>
  <c r="L50" i="100"/>
  <c r="K50" i="100"/>
  <c r="J50" i="100"/>
  <c r="F50" i="100"/>
  <c r="K40" i="100"/>
  <c r="J40" i="100"/>
  <c r="F40" i="100"/>
  <c r="K39" i="100"/>
  <c r="J39" i="100"/>
  <c r="M38" i="100"/>
  <c r="L38" i="100"/>
  <c r="K38" i="100"/>
  <c r="J38" i="100"/>
  <c r="F38" i="100"/>
  <c r="M37" i="100"/>
  <c r="L37" i="100"/>
  <c r="K37" i="100"/>
  <c r="J37" i="100"/>
  <c r="F37" i="100"/>
  <c r="M36" i="100"/>
  <c r="L36" i="100"/>
  <c r="K36" i="100"/>
  <c r="J36" i="100"/>
  <c r="F36" i="100"/>
  <c r="L26" i="100"/>
  <c r="K26" i="100"/>
  <c r="J26" i="100"/>
  <c r="F26" i="100"/>
  <c r="L25" i="100"/>
  <c r="K25" i="100"/>
  <c r="J25" i="100"/>
  <c r="F25" i="100"/>
  <c r="M24" i="100"/>
  <c r="L24" i="100"/>
  <c r="K24" i="100"/>
  <c r="J24" i="100"/>
  <c r="F24" i="100"/>
  <c r="M23" i="100"/>
  <c r="L23" i="100"/>
  <c r="K23" i="100"/>
  <c r="J23" i="100"/>
  <c r="F23" i="100"/>
  <c r="M22" i="100"/>
  <c r="L22" i="100"/>
  <c r="K22" i="100"/>
  <c r="J22" i="100"/>
  <c r="F22" i="100"/>
  <c r="F32" i="100" s="1"/>
  <c r="E11" i="100"/>
  <c r="F11" i="100" s="1"/>
  <c r="J10" i="100"/>
  <c r="E10" i="100"/>
  <c r="L10" i="100"/>
  <c r="E9" i="100"/>
  <c r="M8" i="100"/>
  <c r="I7" i="100"/>
  <c r="I17" i="100" s="1"/>
  <c r="H7" i="100"/>
  <c r="H17" i="100" s="1"/>
  <c r="E7" i="100"/>
  <c r="E17" i="100" s="1"/>
  <c r="K7" i="100"/>
  <c r="K9" i="100"/>
  <c r="L11" i="100"/>
  <c r="O4" i="100"/>
  <c r="J32" i="100" l="1"/>
  <c r="K32" i="100"/>
  <c r="L32" i="100"/>
  <c r="M32" i="100"/>
  <c r="J60" i="100"/>
  <c r="K60" i="100"/>
  <c r="F9" i="100"/>
  <c r="L60" i="100"/>
  <c r="F46" i="100"/>
  <c r="M60" i="100"/>
  <c r="J46" i="100"/>
  <c r="K46" i="100"/>
  <c r="L46" i="100"/>
  <c r="M46" i="100"/>
  <c r="F60" i="100"/>
  <c r="L7" i="100"/>
  <c r="M11" i="100"/>
  <c r="M9" i="100"/>
  <c r="F7" i="100"/>
  <c r="M10" i="100"/>
  <c r="F10" i="100"/>
  <c r="M7" i="100"/>
  <c r="J9" i="100"/>
  <c r="K11" i="100"/>
  <c r="J11" i="100"/>
  <c r="L9" i="100"/>
  <c r="K8" i="100"/>
  <c r="K17" i="100" s="1"/>
  <c r="F8" i="100"/>
  <c r="K10" i="100"/>
  <c r="J8" i="100"/>
  <c r="J7" i="100"/>
  <c r="J17" i="100" s="1"/>
  <c r="L8" i="100"/>
  <c r="L17" i="100" l="1"/>
  <c r="M17" i="100"/>
  <c r="F17" i="100"/>
</calcChain>
</file>

<file path=xl/sharedStrings.xml><?xml version="1.0" encoding="utf-8"?>
<sst xmlns="http://schemas.openxmlformats.org/spreadsheetml/2006/main" count="816" uniqueCount="255">
  <si>
    <t>Ciencias Naturales e Ingeniería</t>
  </si>
  <si>
    <t>Ciencias Sociales</t>
  </si>
  <si>
    <t>Artes y Diseño</t>
  </si>
  <si>
    <t>Cartagena</t>
  </si>
  <si>
    <t>Total</t>
  </si>
  <si>
    <t>Ciencias Económicas y Administrativas</t>
  </si>
  <si>
    <t xml:space="preserve">Total </t>
  </si>
  <si>
    <t xml:space="preserve">Bogotá </t>
  </si>
  <si>
    <t>D</t>
  </si>
  <si>
    <t>Facultad</t>
  </si>
  <si>
    <t xml:space="preserve">Grupos de investigación registrados Colciencias </t>
  </si>
  <si>
    <t>A1</t>
  </si>
  <si>
    <t>A</t>
  </si>
  <si>
    <t>B</t>
  </si>
  <si>
    <t>C</t>
  </si>
  <si>
    <t>Total grupos clasificados</t>
  </si>
  <si>
    <t>Reconocido – Sin Clasificar</t>
  </si>
  <si>
    <t>Total grupos en Colciencias</t>
  </si>
  <si>
    <t>Proyecto arquitectónico y ciudad</t>
  </si>
  <si>
    <t>Publicidad: Sociedad, Cultura y Creatividad</t>
  </si>
  <si>
    <t>Arquitectura, Cultura y Discurso</t>
  </si>
  <si>
    <t xml:space="preserve">Estudios de la Imagen </t>
  </si>
  <si>
    <t>Diseño, Pensamiento, Creación</t>
  </si>
  <si>
    <t xml:space="preserve">Región, identidad y Patrimonio </t>
  </si>
  <si>
    <t>Análisis del Territorio</t>
  </si>
  <si>
    <t>Gerencia de Diseño</t>
  </si>
  <si>
    <t xml:space="preserve">Redes Agroempresariales y Territorio – RAET </t>
  </si>
  <si>
    <t>Grupo de Investigación en Teoría y Política Comercial (GITPC)</t>
  </si>
  <si>
    <t>Grupo interdisciplinario de Estudios Histórico-Económicos</t>
  </si>
  <si>
    <t>Grupo Interdisciplinario de Investigación en Ciencias Económicas Administrativas y de Salud -GICEAS-</t>
  </si>
  <si>
    <t>AdGeO- Grupo de Estudios en Administración, Gestión y Organizaciones</t>
  </si>
  <si>
    <t>Grupo de Estudios en Emprendimiento, Producción, Logística y Transporte GEPLOTRA</t>
  </si>
  <si>
    <t>Grupo de Estudios en Información Contable y Control</t>
  </si>
  <si>
    <t>Grupo de Estudios en Teoría Financiera e Inversión (GETFIN)</t>
  </si>
  <si>
    <t xml:space="preserve">Dinámica y Manejo de Ecosistemas Marinos Costeros </t>
  </si>
  <si>
    <t>Genética, Biología Molecular &amp; Bioinformática</t>
  </si>
  <si>
    <t>Fundamentos y Didácticas de las Ciencias</t>
  </si>
  <si>
    <t>Cultivo y Manejo de Organismos Acuáticos GICMOA</t>
  </si>
  <si>
    <t xml:space="preserve">Bioprospección y Biotecnología </t>
  </si>
  <si>
    <t>Modelado y simulación en ingeniería industrial</t>
  </si>
  <si>
    <t>Política y Relaciones Internacionales CERCID</t>
  </si>
  <si>
    <t xml:space="preserve">Mente, Lenguaje y Sociedad </t>
  </si>
  <si>
    <t>Derecho y Globalización</t>
  </si>
  <si>
    <t xml:space="preserve">Comunicación - Cultura - Mediación </t>
  </si>
  <si>
    <t>Gestión Pública, Procesos e Instituciones Políticas</t>
  </si>
  <si>
    <t>Diseño Industrial</t>
  </si>
  <si>
    <t>Fecha de Creación</t>
  </si>
  <si>
    <t>R</t>
  </si>
  <si>
    <t xml:space="preserve"> </t>
  </si>
  <si>
    <t>Líneas de investigación</t>
  </si>
  <si>
    <t>1.-Diseño, técnica, tecnología y gestión 
2.- Historia, sociedad y cultura 
3.- Imagen, comunicación y procesos Interactivos 
4.- Pedagogía, diseño y procesos creativos 
5.- Territorio, ciudad y arquitectura</t>
  </si>
  <si>
    <t>1.- Línea de Programa Publicidad: Sociedad,cultura y Creatividad 
2.- Propaganda política y memoria 
3.- Sublínea de Semiótica publicitaria 
4.- Sublínea: persuasión y tendencias de consumo 
5.- Sublínea:Lenguajes urbanos 
6.- sublínea: Creatividad, innovación</t>
  </si>
  <si>
    <t>1.- Diseño, técnica, tecnología y gestión 
2.- Historia, sociedad y cultura 
3.- Imagen, comunicación y procesos interactivos 
4.- Pedagogía, diseño y procesos creativos 
5.- Territorio, ciudad y arquitectura</t>
  </si>
  <si>
    <t>1.- Historia, Sociedad y Cultura 
2.- Imagen fija, en movimiento, audiovisual 
3.- Imagen, comunicación y procesos interactivos 
4.- Nuevas técnicas y tecnologías de expresión y representación 
5.- Pedagogía, diseño y procesos creativos 
6.- Teoría e Historia del Diseño gráfico</t>
  </si>
  <si>
    <t>1.- Pedagogía, Diseño Y Procesos Creativos 
2.- Diseño, Técnica Y Tecnología 
3.- Historia Sociedad Y Cultura 
4.- Imagen, Comunicación Y Procesos Interactivos 
5.- Territorio, Ciudad Y Arquitectura</t>
  </si>
  <si>
    <t>1.- Historia, sociedad y cultura. 
2.- Pedagogía, diseño y procesos creativos.</t>
  </si>
  <si>
    <t>1.-Gráfica Popular Urbana De Cartagena Y El Caribe Colombiano 
2.- Historia, Sociedad Y Cultura
3.- Identidad Cultural De Cartagena Y La Región Caribe</t>
  </si>
  <si>
    <t>Procesos en el territorio</t>
  </si>
  <si>
    <t xml:space="preserve"> Diseño, técnica, tecnología y gestión</t>
  </si>
  <si>
    <t>1.- Abastecimiento y mercados de bienes y servicios de origen agropecuario 
2.- Innovación en sistemas agroindustriales 
3.- Redes Agroempresariales y Territorio</t>
  </si>
  <si>
    <t>1- Gestión y Procesos en el Comercio Internacional 2.- Teoría del Comercio Internacional y Política Comercial"</t>
  </si>
  <si>
    <t>1.- Fluctuaciones, innovación y desarrollo económico en el largo plazo 
2.- Historia Contable, de las organizaciones, practicas contables y de gestión 
3.- Historia del pensamiento económico y administrativo 
4.- Historia económica, instituciones y sociedad</t>
  </si>
  <si>
    <t>1.- Economía Laboral 
2.- Economía, Salud, Seguridad Social 
3.- Equidad en Salud 
4.- Estudio del Consumidor</t>
  </si>
  <si>
    <t>Estudios de las organizaciones</t>
  </si>
  <si>
    <t>1.- Emprendimiento y producción 
2.- Logística y optimización de la cadena de abastecimiento 
3.- Prospectiva 
4.- Transporte y Distribución</t>
  </si>
  <si>
    <t>1. Información contable y control 
2. La educación en las ciencias económicas y administrativas</t>
  </si>
  <si>
    <t>1.- Inversiones y Finanzas Inmobiliarias 
2.- Medición del Costo de Capital y Valoración de Empresas 
3.- Mercado de Capitales</t>
  </si>
  <si>
    <t>1.- Ingeniería de Procesos y Sistemas
2.- Operaciones de transferencia</t>
  </si>
  <si>
    <t>Biodiversidad e informática de sistemas acuáticos y costeros</t>
  </si>
  <si>
    <t>1.- Arrecifes Coralinos
2.- Bioecología, pesquerías y biodiversidad de peces óseos 
3.- Conservación de especies marinas 
4.- Evaluación de recursos Icticos en sistemas marinos cerrados 
5.- Manejo Integrado de Zona Costera 
6.- Oceanografía física y química 
7.- Oceanografía física, química y biológica</t>
  </si>
  <si>
    <t>1.- Bioinformática para la resolución de problemas inherentes a la biología molecular y la genómica 
2.- Caracterización de agentes controladores de plagas de la agricultura en Colombia 
3.- Estudios de Biodiversidad &amp; Genética molecular conservacionista de microorganismos, animales y plantas" 
4. Bioinformática para la resolución de problemas inherentes a la biología molecular y la genómica.</t>
  </si>
  <si>
    <t>1.- Didáctica de la Física 
2.- Didáctica de la química 
3.- Didáctica de las matemáticas 
4.- Fundamentos de ciencias Básicas</t>
  </si>
  <si>
    <t>Biotecnología aplicada en acuicultura</t>
  </si>
  <si>
    <t>1.- Aprovechamiento De Algas
2.- Bioprospección Y Bioensayos 
3.- Productos Naturales Con Actividad Antifouling. 
4.- Tecnología De Enzimas  
5.- Cianobacterias Marinas: Ecología Química Y Aplicaciones Tecnología De Enzimas 
6.- Análisis Ambiental Suelo-Atmósfera Productos Naturales Con Actividad Antifouling "</t>
  </si>
  <si>
    <t>Biodiversidad y servicios ambientales de ecosistemas Acuáticos</t>
  </si>
  <si>
    <t>1.- Ingeniería de los Datos 2.- Redes de Sensores Inalámbricas 3.- Tecnología Software Aplicada</t>
  </si>
  <si>
    <t>1.- Acción Humanitaria 
2.- Conflictos internacionales, seguridad y construcción de paz 
3.- Gestión pública, cooperación internacional y desarrollo, y asuntos humanitarios 
4.- Política económica internacional 
5.- Política internacional e Integración Regional</t>
  </si>
  <si>
    <t>1.- Estética contemporánea, sociología del arte y museología 
2.- Historiografía contemporánea del arte 
3.- Teoría contemporánea de la arquitectura</t>
  </si>
  <si>
    <t>1.- Campos y procesos semióticos 
2.- Filosofía de la mente 
3.- Identidades culturales y su contexto histórico 
4.- Semiótica del Discurso 
5.- Semiótica y semiosis visual 
6.- Teoría de la Argumentación 
7.- Teoría de la Percepción</t>
  </si>
  <si>
    <t>1.- Argumentación, Interpretación y Dogmática Jurídica 
2.- Derecho Uniforme. Unificación y Transnacionalización del Derecho 
3.- Historia y Sociología del Derecho</t>
  </si>
  <si>
    <t>Comunicación-Cultura-Mediación</t>
  </si>
  <si>
    <t>Gobierno y Gestión Pública</t>
  </si>
  <si>
    <t>Grupo de investigación</t>
  </si>
  <si>
    <t>Fuente: DICE</t>
  </si>
  <si>
    <t>Investigador Senior (IS)</t>
  </si>
  <si>
    <t>Investigador Asociado (I)</t>
  </si>
  <si>
    <t>Investigador Junior (IJ)</t>
  </si>
  <si>
    <t>Total planta</t>
  </si>
  <si>
    <t>Seleccione periodo:</t>
  </si>
  <si>
    <t>Facultad de Artes y Diseño</t>
  </si>
  <si>
    <t>Facultad de Ciencias Económicas y Administrativas</t>
  </si>
  <si>
    <t>Facultad de Ciencias Naturales e Ingeniería</t>
  </si>
  <si>
    <t>Facultad de Ciencias Sociales</t>
  </si>
  <si>
    <t>Hora Cátedra</t>
  </si>
  <si>
    <t>DICE</t>
  </si>
  <si>
    <t>Investigador Sénior (IS)</t>
  </si>
  <si>
    <t>Investigadores Colciencias</t>
  </si>
  <si>
    <t>Fuente: DICE, Colciencias</t>
  </si>
  <si>
    <t>Investigadores Colciencias por Facultad</t>
  </si>
  <si>
    <t>No. de semilleros</t>
  </si>
  <si>
    <t>Estudiantes</t>
  </si>
  <si>
    <t>Profesores</t>
  </si>
  <si>
    <t>Ciencias Económicas  Administrativas</t>
  </si>
  <si>
    <t>TOTAL</t>
  </si>
  <si>
    <t>Semilleros de Investigación</t>
  </si>
  <si>
    <t>Consolidado</t>
  </si>
  <si>
    <t>Internos</t>
  </si>
  <si>
    <t>Externos</t>
  </si>
  <si>
    <t xml:space="preserve">Valor en Especie </t>
  </si>
  <si>
    <t>Valor en efectivo</t>
  </si>
  <si>
    <t>Nr de proyectos</t>
  </si>
  <si>
    <t>BOGOTA</t>
  </si>
  <si>
    <t>CARTAGENA</t>
  </si>
  <si>
    <t>SANTA MARTA</t>
  </si>
  <si>
    <t>Proyectos de Investigación</t>
  </si>
  <si>
    <t>Capítulo Memoria</t>
  </si>
  <si>
    <t>Informe Técnico</t>
  </si>
  <si>
    <t>Libro</t>
  </si>
  <si>
    <t>Publicaciones en Scopus</t>
  </si>
  <si>
    <t>Fuente: Scopus</t>
  </si>
  <si>
    <t>Publicaciones Scopus*</t>
  </si>
  <si>
    <t>Nota: La información de Scopus se actualiza y cambia para años anteriores.</t>
  </si>
  <si>
    <t>Incentivos</t>
  </si>
  <si>
    <t>Valor</t>
  </si>
  <si>
    <t>Total general</t>
  </si>
  <si>
    <t>Incentivos por  Producción Académica -Facultad</t>
  </si>
  <si>
    <t>Notas:</t>
  </si>
  <si>
    <t>Incentivos: Corresponde al número de pagos individuales (por profesor) – puede ser diferente al número de productos</t>
  </si>
  <si>
    <t>Fuente: Consultoría</t>
  </si>
  <si>
    <t>Patente (Innovación)</t>
  </si>
  <si>
    <t>Tipo Innovación</t>
  </si>
  <si>
    <t>Aplicación ó uso efectivo</t>
  </si>
  <si>
    <t>Patente Invención</t>
  </si>
  <si>
    <t>Procedimiento para extraer y purificar kappa carragenina obtenida a partir de Hypnea musciformis</t>
  </si>
  <si>
    <t>Patente de Modelo de Utilidad</t>
  </si>
  <si>
    <t>Patentes</t>
  </si>
  <si>
    <t xml:space="preserve">Elaborado por: Oficina de Planeación </t>
  </si>
  <si>
    <t>Espacios de Participación Ciudadana</t>
  </si>
  <si>
    <t>Esquemas de trazado de circuitos integrados</t>
  </si>
  <si>
    <t>Estrategia de Comunicación del Conocimiento</t>
  </si>
  <si>
    <t>Generación de Contenido Virtual</t>
  </si>
  <si>
    <t>Innovación de proceso o procedimiento</t>
  </si>
  <si>
    <t>Innovación generada en la gestión empresarial</t>
  </si>
  <si>
    <t>Participación en Comités de Evaluación</t>
  </si>
  <si>
    <t>Reglamentos</t>
  </si>
  <si>
    <t>Fuente: Dirección de Investigación, Creación y Extensión.</t>
  </si>
  <si>
    <t>Asesoría</t>
  </si>
  <si>
    <t>Capítulo Libro</t>
  </si>
  <si>
    <t>Consultoría</t>
  </si>
  <si>
    <t>Creación y participación de redes</t>
  </si>
  <si>
    <t>Cuadernos de Investigación</t>
  </si>
  <si>
    <t>Cursos de Extensión</t>
  </si>
  <si>
    <t>Cursos en programa de Maestría</t>
  </si>
  <si>
    <t>Cursos de Corta Duración</t>
  </si>
  <si>
    <t>Dictamen</t>
  </si>
  <si>
    <t>Eventos Científicos</t>
  </si>
  <si>
    <t>Informe de Investigación</t>
  </si>
  <si>
    <t>Lectura de circulación restringida</t>
  </si>
  <si>
    <t>Material Didáctico</t>
  </si>
  <si>
    <t>Memorias y Pre-textos</t>
  </si>
  <si>
    <t>Multimedia</t>
  </si>
  <si>
    <t>Normas</t>
  </si>
  <si>
    <t>Obra de Arte Visual</t>
  </si>
  <si>
    <t>Organización de eventos</t>
  </si>
  <si>
    <t>Otra producción artística y cultural</t>
  </si>
  <si>
    <t>Otra producción bibliográfica</t>
  </si>
  <si>
    <t>Presentación obra artística</t>
  </si>
  <si>
    <t>Presentaciones de trabajo</t>
  </si>
  <si>
    <t>Procesos o técnicas</t>
  </si>
  <si>
    <t>Producto tecnológico</t>
  </si>
  <si>
    <t>Productos de divulgación</t>
  </si>
  <si>
    <t>Prototipo de producto</t>
  </si>
  <si>
    <t>Revistas</t>
  </si>
  <si>
    <t>Software</t>
  </si>
  <si>
    <t>Tesis de grado</t>
  </si>
  <si>
    <t>Tesis de maestria</t>
  </si>
  <si>
    <t>Texto</t>
  </si>
  <si>
    <t>Texto en periódico o revista</t>
  </si>
  <si>
    <t>Trabajos dirigidos/tutorías concluidas</t>
  </si>
  <si>
    <t>Trabajos técnicos</t>
  </si>
  <si>
    <t>El dato anual se toma como corte el 1 de febrero de cada año.</t>
  </si>
  <si>
    <t>N.A</t>
  </si>
  <si>
    <t>ND</t>
  </si>
  <si>
    <t>Fuente: DICE-Colciencias</t>
  </si>
  <si>
    <t>Para mayor información, contactenos a: carlosg.rinconq@utadeo.edu.co</t>
  </si>
  <si>
    <t>Grupos de Investigación Clasificados Colciencias</t>
  </si>
  <si>
    <t>Cartografía</t>
  </si>
  <si>
    <t>Estrategias pedagogicas para el fomento de la CTI</t>
  </si>
  <si>
    <t>Eventos Artísticos</t>
  </si>
  <si>
    <t>Generación de Contenido Impresa</t>
  </si>
  <si>
    <t>Obra o Creación Efímera en Artes Plásticas y Visuales</t>
  </si>
  <si>
    <t>Obras o productos</t>
  </si>
  <si>
    <t>Reconocimientos</t>
  </si>
  <si>
    <t>Talleres creativos</t>
  </si>
  <si>
    <t>Tipo de producto</t>
  </si>
  <si>
    <t>Producción Académica Utadeo según clasificación Colciencias</t>
  </si>
  <si>
    <t xml:space="preserve">Producción relacionada con actividades de Generación de nuevo conocimiento </t>
  </si>
  <si>
    <t>Producción relacionada con actividades de Desarrollo Tecnológico e Innovación</t>
  </si>
  <si>
    <t>Producción relacionada con actividades de Apropiación Social del Conocimiento</t>
  </si>
  <si>
    <t>Producción relacionada con actividades de Formación de Capital Humano</t>
  </si>
  <si>
    <t xml:space="preserve"> Ingresos por consultoría Consolidado  (millones)</t>
  </si>
  <si>
    <t xml:space="preserve">Artes plásticasy pensamiento poético </t>
  </si>
  <si>
    <t>Se Unificó</t>
  </si>
  <si>
    <t>Notas: en 2017 se unificaron los grupos: Análisis de territorio con Proyecto arquitectónico y ciudad; Gerencia del diseño con Diseño, pensamiento y creación; GICMOA con DIMARCO; gestión pública, Proceso e Instituciones políticas con CERCID</t>
  </si>
  <si>
    <t>-</t>
  </si>
  <si>
    <t>Investigador Emérito</t>
  </si>
  <si>
    <t xml:space="preserve">Investigador Emérito </t>
  </si>
  <si>
    <t>Grupo de Limnología y Ecología Acuática</t>
  </si>
  <si>
    <t>Ingeniería de Procesos y Sistemas industriales</t>
  </si>
  <si>
    <t>Modelado y Simulación de Sistemas</t>
  </si>
  <si>
    <t>Cerrado</t>
  </si>
  <si>
    <t>Modelado y simulación en Industria</t>
  </si>
  <si>
    <t>1.- Gestión de las cadenas de suministros 
2.- Ingeniería de la Gestión 
3.- Logística integral</t>
  </si>
  <si>
    <t>1.- Energías Renovables 
2.- Medio ambiente y sostenibilidad.  
3.- Sistemas de generación eléctrica distribuida 
4.- Tecnología, economía y regulación energética</t>
  </si>
  <si>
    <t>Estética e historia del arte en Colombia y Latinoamérica</t>
  </si>
  <si>
    <t>PLANTA</t>
  </si>
  <si>
    <t>Externos*</t>
  </si>
  <si>
    <t>No de proyectos nuevos</t>
  </si>
  <si>
    <t xml:space="preserve">Tesis de doctorado </t>
  </si>
  <si>
    <t>Ingresos por consultoría (millones)</t>
  </si>
  <si>
    <t xml:space="preserve">Nota: Corresponde a los ingresos contables por Consultoría y utilizades consultoría y contratos. </t>
  </si>
  <si>
    <t>Grupo de Investigación en Energía, Ambiente y Desarrollo (EADE)</t>
  </si>
  <si>
    <t>Grupo Ingeniería de Datos &amp; Sistemas Inteligentes (ID&amp;SI)</t>
  </si>
  <si>
    <t>1.Trampas de Sedimento y Asentamiento de Larvas de Coral en Ambientes Arrecifales Someros
2.Acuario para el Cultivo Artificial de Corales 
3.Dispositivo adaptador para una herramienta extintora de Arco (Loadbuster) **</t>
  </si>
  <si>
    <t>Total HC</t>
  </si>
  <si>
    <t>Nota: Incluye HC y TC</t>
  </si>
  <si>
    <t>Total Utadeo</t>
  </si>
  <si>
    <t>**No pertenece a la Utadeo, pero fue diseñada por investigadores de la Utadeo</t>
  </si>
  <si>
    <t>2019*</t>
  </si>
  <si>
    <t>SC</t>
  </si>
  <si>
    <t>* Resultados resultados Convocatoria 883 Colciencias 2018</t>
  </si>
  <si>
    <t>* Resultados resultados Convocatoria 833 Colciencias 2018</t>
  </si>
  <si>
    <t xml:space="preserve">Artículo Revista </t>
  </si>
  <si>
    <t>Artículo de Conferencia</t>
  </si>
  <si>
    <t>Apoyo a Creacion Programa o Curso de Formación de Investigadores</t>
  </si>
  <si>
    <t>Elaboración de proyecto</t>
  </si>
  <si>
    <t>Cursos Especialización</t>
  </si>
  <si>
    <t>Formación de Nuevos Investigadores</t>
  </si>
  <si>
    <t>Industrias Creativas y Culturales</t>
  </si>
  <si>
    <t>Máquina de extracción de fique</t>
  </si>
  <si>
    <t>Dispositivo guardería sumergible para el cultivo artificial de corales en arrecifes someros. 
Dispositivo robótico sumergible para captura de imagen 
Dispositivo de suspensión de cámaras 
Sistema de unión para armado de estructuras en guadua con botella pet 
Sistema de simulacion para la enseñanza de angiografia coronaria 
Sistema autosostenible de producción de alimento y agua en condiciones climáticas extremas.</t>
  </si>
  <si>
    <t>* No se realizaron convocatorias internas en 2019</t>
  </si>
  <si>
    <t>2020*</t>
  </si>
  <si>
    <t>Los resultados de medición de grupos de Colciencias se publican cada dos años</t>
  </si>
  <si>
    <t xml:space="preserve">Sustrato para el asentamiento de larvas de coral                                                                               Empaque para Bioensumos                                                                                                                                                 Mesa Portable y Desarmable para Animación                                   </t>
  </si>
  <si>
    <t>Fecha actualización:Enero 2021</t>
  </si>
  <si>
    <t>Fecha actualización: Enero 2021</t>
  </si>
  <si>
    <t xml:space="preserve">Nota: Resultado anual. </t>
  </si>
  <si>
    <t>A partir de 2020 se incorporan los proyectos de convocatorias permanentes</t>
  </si>
  <si>
    <t>Nota: Preliminar información de producción registrada Axone. Actualización enero 2021 Axone</t>
  </si>
  <si>
    <t>El pago por inccentivos se realiza año vencido. Existe un rezago en los datos</t>
  </si>
  <si>
    <t>Fecha actualización:Julio 2021</t>
  </si>
  <si>
    <t>2021-1*</t>
  </si>
  <si>
    <t>2021-1</t>
  </si>
  <si>
    <t>2021 (A 30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</si>
</sst>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quot;$&quot;\ #,##0_);[Red]\(&quot;$&quot;\ #,##0\)"/>
    <numFmt numFmtId="165" formatCode="_(&quot;$&quot;\ * #,##0.00_);_(&quot;$&quot;\ * \(#,##0.00\);_(&quot;$&quot;\ * &quot;-&quot;??_);_(@_)"/>
    <numFmt numFmtId="166" formatCode="_(* #,##0.00_);_(* \(#,##0.00\);_(* &quot;-&quot;??_);_(@_)"/>
    <numFmt numFmtId="167" formatCode="_ * #,##0.00_ ;_ * \-#,##0.00_ ;_ * &quot;-&quot;??_ ;_ @_ "/>
    <numFmt numFmtId="168" formatCode="_(&quot;$&quot;\ * #,##0_);_(&quot;$&quot;\ * \(#,##0\);_(&quot;$&quot;\ * &quot;-&quot;??_);_(@_)"/>
  </numFmts>
  <fonts count="35" x14ac:knownFonts="1">
    <font>
      <sz val="11"/>
      <color theme="1"/>
      <name val="Calibri"/>
      <family val="2"/>
      <scheme val="minor"/>
    </font>
    <font>
      <sz val="11"/>
      <color theme="1"/>
      <name val="Calibri"/>
      <family val="2"/>
      <scheme val="minor"/>
    </font>
    <font>
      <u/>
      <sz val="11"/>
      <color theme="10"/>
      <name val="Calibri"/>
      <family val="2"/>
    </font>
    <font>
      <sz val="10"/>
      <color theme="1"/>
      <name val="Calibri"/>
      <family val="2"/>
      <scheme val="minor"/>
    </font>
    <font>
      <b/>
      <sz val="12"/>
      <color theme="1"/>
      <name val="Calibri"/>
      <family val="2"/>
      <scheme val="minor"/>
    </font>
    <font>
      <u/>
      <sz val="10"/>
      <color theme="10"/>
      <name val="Calibri"/>
      <family val="2"/>
    </font>
    <font>
      <sz val="10"/>
      <color theme="1"/>
      <name val="Calibri"/>
      <family val="2"/>
    </font>
    <font>
      <b/>
      <sz val="10"/>
      <color theme="0"/>
      <name val="Calibri"/>
      <family val="2"/>
      <scheme val="minor"/>
    </font>
    <font>
      <sz val="10"/>
      <color theme="0"/>
      <name val="Calibri"/>
      <family val="2"/>
      <scheme val="minor"/>
    </font>
    <font>
      <sz val="10"/>
      <name val="Arial"/>
      <family val="2"/>
    </font>
    <font>
      <b/>
      <sz val="10"/>
      <color theme="1"/>
      <name val="Calibri"/>
      <family val="2"/>
    </font>
    <font>
      <u/>
      <sz val="10"/>
      <color theme="0"/>
      <name val="Calibri"/>
      <family val="2"/>
      <scheme val="minor"/>
    </font>
    <font>
      <sz val="10"/>
      <color rgb="FF000000"/>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11"/>
      <name val="Calibri"/>
      <family val="2"/>
      <scheme val="minor"/>
    </font>
    <font>
      <b/>
      <sz val="12"/>
      <name val="Calibri"/>
      <family val="2"/>
      <scheme val="minor"/>
    </font>
    <font>
      <sz val="9"/>
      <name val="Calibri"/>
      <family val="2"/>
      <scheme val="minor"/>
    </font>
    <font>
      <b/>
      <sz val="9"/>
      <color rgb="FFFFFFFF"/>
      <name val="Calibri"/>
      <family val="2"/>
      <scheme val="minor"/>
    </font>
    <font>
      <sz val="9"/>
      <color theme="1"/>
      <name val="Arial"/>
      <family val="2"/>
    </font>
    <font>
      <b/>
      <sz val="9"/>
      <color theme="1"/>
      <name val="Arial"/>
      <family val="2"/>
    </font>
    <font>
      <b/>
      <sz val="9"/>
      <color theme="0"/>
      <name val="Calibri"/>
      <family val="2"/>
      <scheme val="minor"/>
    </font>
    <font>
      <sz val="9"/>
      <color rgb="FF000000"/>
      <name val="Calibri"/>
      <family val="2"/>
      <scheme val="minor"/>
    </font>
    <font>
      <b/>
      <sz val="8"/>
      <color theme="0"/>
      <name val="Calibri"/>
      <family val="2"/>
      <scheme val="minor"/>
    </font>
    <font>
      <b/>
      <sz val="12"/>
      <color rgb="FFFF0000"/>
      <name val="Calibri"/>
      <family val="2"/>
      <scheme val="minor"/>
    </font>
    <font>
      <sz val="8"/>
      <name val="Calibri"/>
      <family val="2"/>
      <scheme val="minor"/>
    </font>
    <font>
      <b/>
      <sz val="9"/>
      <name val="Calibri"/>
      <family val="2"/>
      <scheme val="minor"/>
    </font>
    <font>
      <b/>
      <sz val="8"/>
      <name val="Calibri"/>
      <family val="2"/>
      <scheme val="minor"/>
    </font>
    <font>
      <sz val="9"/>
      <name val="Corbel"/>
      <family val="2"/>
    </font>
    <font>
      <b/>
      <sz val="10"/>
      <color rgb="FF000000"/>
      <name val="Calibri"/>
      <family val="2"/>
      <scheme val="minor"/>
    </font>
    <font>
      <b/>
      <sz val="16"/>
      <color rgb="FFFF0000"/>
      <name val="Calibri"/>
      <family val="2"/>
      <scheme val="minor"/>
    </font>
    <font>
      <b/>
      <sz val="10"/>
      <color rgb="FFFF0000"/>
      <name val="Calibri"/>
      <family val="2"/>
      <scheme val="minor"/>
    </font>
  </fonts>
  <fills count="8">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990033"/>
        <bgColor indexed="64"/>
      </patternFill>
    </fill>
    <fill>
      <patternFill patternType="solid">
        <fgColor theme="5" tint="0.7999816888943144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theme="4"/>
      </top>
      <bottom/>
      <diagonal/>
    </border>
    <border>
      <left style="hair">
        <color indexed="64"/>
      </left>
      <right/>
      <top/>
      <bottom/>
      <diagonal/>
    </border>
  </borders>
  <cellStyleXfs count="18">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0" fontId="9" fillId="0" borderId="0"/>
    <xf numFmtId="167" fontId="9"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cellStyleXfs>
  <cellXfs count="233">
    <xf numFmtId="0" fontId="0" fillId="0" borderId="0" xfId="0"/>
    <xf numFmtId="0" fontId="3" fillId="2" borderId="0" xfId="0" applyFont="1" applyFill="1" applyAlignment="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5" fillId="3" borderId="0" xfId="1" applyFont="1" applyFill="1" applyBorder="1" applyAlignment="1" applyProtection="1">
      <alignment vertical="center" wrapText="1"/>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6" fillId="3" borderId="0" xfId="0" applyFont="1" applyFill="1" applyBorder="1" applyProtection="1"/>
    <xf numFmtId="0" fontId="10" fillId="3" borderId="0" xfId="0" applyFont="1" applyFill="1" applyBorder="1" applyAlignment="1" applyProtection="1">
      <alignment horizontal="center"/>
    </xf>
    <xf numFmtId="0" fontId="10" fillId="3" borderId="0" xfId="0" applyFont="1" applyFill="1" applyBorder="1" applyAlignment="1">
      <alignment horizontal="center"/>
    </xf>
    <xf numFmtId="0" fontId="6" fillId="3" borderId="0" xfId="0" applyFont="1" applyFill="1" applyBorder="1"/>
    <xf numFmtId="0" fontId="8" fillId="3" borderId="0" xfId="0" applyFont="1" applyFill="1" applyBorder="1" applyAlignment="1">
      <alignment horizontal="center" vertical="center"/>
    </xf>
    <xf numFmtId="0" fontId="11" fillId="3" borderId="0" xfId="1" applyFont="1" applyFill="1" applyBorder="1" applyAlignment="1" applyProtection="1">
      <alignment horizontal="center" vertical="center"/>
    </xf>
    <xf numFmtId="0" fontId="5" fillId="3" borderId="2" xfId="1" applyFont="1" applyFill="1" applyBorder="1" applyAlignment="1" applyProtection="1">
      <alignment vertical="center" wrapText="1"/>
    </xf>
    <xf numFmtId="0" fontId="6" fillId="3" borderId="2" xfId="0" applyFont="1" applyFill="1" applyBorder="1" applyAlignment="1">
      <alignment vertical="center" wrapText="1"/>
    </xf>
    <xf numFmtId="0" fontId="6" fillId="3" borderId="2" xfId="0" applyFont="1" applyFill="1" applyBorder="1" applyAlignment="1">
      <alignment vertical="center"/>
    </xf>
    <xf numFmtId="0" fontId="8" fillId="3" borderId="7" xfId="0" applyFont="1" applyFill="1" applyBorder="1" applyAlignment="1">
      <alignment horizontal="center" vertical="center"/>
    </xf>
    <xf numFmtId="0" fontId="7" fillId="3" borderId="7" xfId="0" applyFont="1" applyFill="1" applyBorder="1" applyAlignment="1">
      <alignment horizontal="center" vertical="center"/>
    </xf>
    <xf numFmtId="0" fontId="6" fillId="3" borderId="1" xfId="0" applyFont="1" applyFill="1" applyBorder="1" applyAlignment="1">
      <alignment vertical="center"/>
    </xf>
    <xf numFmtId="0" fontId="6" fillId="3" borderId="3" xfId="0" applyFont="1" applyFill="1" applyBorder="1" applyAlignment="1">
      <alignment vertical="center" wrapText="1"/>
    </xf>
    <xf numFmtId="0" fontId="6" fillId="3" borderId="7" xfId="0" applyFont="1" applyFill="1" applyBorder="1" applyAlignment="1">
      <alignment vertical="center"/>
    </xf>
    <xf numFmtId="0" fontId="6" fillId="3" borderId="8" xfId="0" applyFont="1" applyFill="1" applyBorder="1" applyProtection="1"/>
    <xf numFmtId="0" fontId="6" fillId="3" borderId="8" xfId="0" applyFont="1" applyFill="1" applyBorder="1" applyAlignment="1">
      <alignment vertical="center" wrapText="1"/>
    </xf>
    <xf numFmtId="0" fontId="6" fillId="3" borderId="7" xfId="0" applyFont="1" applyFill="1" applyBorder="1"/>
    <xf numFmtId="0" fontId="6" fillId="3" borderId="8" xfId="0" applyFont="1" applyFill="1" applyBorder="1"/>
    <xf numFmtId="0" fontId="8" fillId="3" borderId="8" xfId="0" applyFont="1" applyFill="1" applyBorder="1" applyAlignment="1">
      <alignment horizontal="center" vertical="center"/>
    </xf>
    <xf numFmtId="0" fontId="8" fillId="3" borderId="4" xfId="0" applyFont="1" applyFill="1" applyBorder="1" applyAlignment="1">
      <alignment horizontal="center" vertical="center"/>
    </xf>
    <xf numFmtId="0" fontId="11" fillId="3" borderId="5" xfId="1" applyFont="1" applyFill="1" applyBorder="1" applyAlignment="1" applyProtection="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4" fillId="3" borderId="0" xfId="0" applyFont="1" applyFill="1" applyAlignment="1" applyProtection="1">
      <alignment horizontal="center" vertical="center"/>
    </xf>
    <xf numFmtId="0" fontId="3" fillId="3" borderId="0" xfId="0" applyFont="1" applyFill="1" applyAlignment="1" applyProtection="1">
      <alignment vertical="center"/>
    </xf>
    <xf numFmtId="0" fontId="7" fillId="3" borderId="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0" fontId="3" fillId="3" borderId="0" xfId="0" applyFont="1" applyFill="1" applyBorder="1" applyAlignment="1" applyProtection="1">
      <alignment horizontal="justify" vertical="center" wrapText="1"/>
    </xf>
    <xf numFmtId="0" fontId="3" fillId="3" borderId="0" xfId="0" applyFont="1" applyFill="1" applyAlignment="1">
      <alignment vertical="center"/>
    </xf>
    <xf numFmtId="0" fontId="8" fillId="4"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13" fillId="2"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center"/>
    </xf>
    <xf numFmtId="0" fontId="3" fillId="3" borderId="0" xfId="0" applyFont="1" applyFill="1" applyAlignment="1">
      <alignment horizontal="center"/>
    </xf>
    <xf numFmtId="0" fontId="14" fillId="3" borderId="0" xfId="0" applyFont="1" applyFill="1"/>
    <xf numFmtId="0" fontId="14" fillId="3" borderId="0" xfId="0" applyFont="1" applyFill="1" applyAlignment="1">
      <alignment horizontal="center"/>
    </xf>
    <xf numFmtId="0" fontId="15" fillId="3" borderId="0" xfId="0" applyFont="1" applyFill="1" applyAlignment="1">
      <alignment vertical="center"/>
    </xf>
    <xf numFmtId="0" fontId="0" fillId="3" borderId="0" xfId="0" applyFill="1"/>
    <xf numFmtId="0" fontId="15" fillId="3" borderId="0" xfId="0" applyFont="1" applyFill="1"/>
    <xf numFmtId="0" fontId="17" fillId="2" borderId="0" xfId="0" applyFont="1" applyFill="1" applyAlignment="1" applyProtection="1">
      <alignment horizontal="left" vertical="center"/>
    </xf>
    <xf numFmtId="0" fontId="3" fillId="2" borderId="0" xfId="0" applyFont="1" applyFill="1" applyAlignment="1" applyProtection="1">
      <alignment horizontal="left" vertical="center" wrapText="1"/>
    </xf>
    <xf numFmtId="0" fontId="13" fillId="2" borderId="0" xfId="0" applyFont="1" applyFill="1" applyAlignment="1" applyProtection="1">
      <alignment horizontal="center" vertical="center" wrapText="1"/>
    </xf>
    <xf numFmtId="0" fontId="3" fillId="3" borderId="0" xfId="0" applyFont="1" applyFill="1" applyAlignment="1" applyProtection="1">
      <alignment horizontal="left" vertical="center"/>
    </xf>
    <xf numFmtId="0" fontId="3" fillId="3" borderId="0" xfId="0" applyFont="1" applyFill="1" applyBorder="1" applyAlignment="1">
      <alignment horizontal="left" vertical="center"/>
    </xf>
    <xf numFmtId="0" fontId="3" fillId="3" borderId="0" xfId="0" applyFont="1" applyFill="1" applyBorder="1" applyAlignment="1">
      <alignment horizontal="left"/>
    </xf>
    <xf numFmtId="0" fontId="3" fillId="3" borderId="0" xfId="0" applyFont="1" applyFill="1" applyAlignment="1">
      <alignment horizontal="left"/>
    </xf>
    <xf numFmtId="0" fontId="14" fillId="3" borderId="0" xfId="0" applyFont="1" applyFill="1" applyAlignment="1">
      <alignment horizontal="left"/>
    </xf>
    <xf numFmtId="0" fontId="18" fillId="0" borderId="0" xfId="0" applyFont="1" applyAlignment="1">
      <alignment horizontal="left"/>
    </xf>
    <xf numFmtId="0" fontId="19" fillId="2" borderId="0" xfId="0" applyFont="1" applyFill="1" applyAlignment="1" applyProtection="1">
      <alignment horizontal="left" vertical="center"/>
    </xf>
    <xf numFmtId="0" fontId="20" fillId="3" borderId="0" xfId="0" applyFont="1" applyFill="1" applyAlignment="1">
      <alignment horizontal="left" vertical="center"/>
    </xf>
    <xf numFmtId="0" fontId="16" fillId="5" borderId="0" xfId="0" applyFont="1" applyFill="1" applyBorder="1" applyAlignment="1">
      <alignment horizontal="center" vertical="center"/>
    </xf>
    <xf numFmtId="0" fontId="15" fillId="3" borderId="0" xfId="0" applyFont="1" applyFill="1" applyAlignment="1">
      <alignment horizontal="center" vertical="center"/>
    </xf>
    <xf numFmtId="9" fontId="1" fillId="3" borderId="0" xfId="4" applyFont="1" applyFill="1" applyBorder="1" applyAlignment="1">
      <alignment horizontal="center"/>
    </xf>
    <xf numFmtId="0" fontId="13" fillId="2" borderId="0" xfId="0" applyFont="1" applyFill="1" applyBorder="1" applyAlignment="1" applyProtection="1">
      <alignment vertical="center"/>
    </xf>
    <xf numFmtId="0" fontId="21" fillId="6" borderId="9" xfId="0" applyFont="1" applyFill="1" applyBorder="1" applyAlignment="1">
      <alignment horizontal="center" vertical="center" wrapText="1"/>
    </xf>
    <xf numFmtId="0" fontId="22" fillId="0" borderId="9" xfId="0" applyFont="1" applyFill="1" applyBorder="1" applyAlignment="1">
      <alignment horizontal="center" vertical="center" wrapText="1" readingOrder="1"/>
    </xf>
    <xf numFmtId="0" fontId="22" fillId="0" borderId="9" xfId="0" applyFont="1" applyFill="1" applyBorder="1" applyAlignment="1">
      <alignment horizontal="center" vertical="top" wrapText="1"/>
    </xf>
    <xf numFmtId="0" fontId="22" fillId="0" borderId="9" xfId="0" applyFont="1" applyFill="1" applyBorder="1" applyAlignment="1">
      <alignment vertical="top" wrapText="1"/>
    </xf>
    <xf numFmtId="0" fontId="23" fillId="0" borderId="9" xfId="0" applyFont="1" applyFill="1" applyBorder="1" applyAlignment="1">
      <alignment horizontal="left" vertical="center" wrapText="1" readingOrder="1"/>
    </xf>
    <xf numFmtId="0" fontId="23" fillId="0" borderId="9" xfId="0" applyFont="1" applyFill="1" applyBorder="1" applyAlignment="1">
      <alignment horizontal="center" vertical="center" wrapText="1" readingOrder="1"/>
    </xf>
    <xf numFmtId="0" fontId="15"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17" fillId="2" borderId="0" xfId="0" applyFont="1" applyFill="1" applyAlignment="1" applyProtection="1">
      <alignment horizontal="center" vertical="center"/>
    </xf>
    <xf numFmtId="0" fontId="26" fillId="6" borderId="9" xfId="0" applyFont="1" applyFill="1" applyBorder="1" applyAlignment="1">
      <alignment horizontal="center" vertical="top" wrapText="1"/>
    </xf>
    <xf numFmtId="0" fontId="17" fillId="0" borderId="9" xfId="0" applyFont="1" applyBorder="1" applyAlignment="1">
      <alignment vertical="top" wrapText="1"/>
    </xf>
    <xf numFmtId="0" fontId="14" fillId="3" borderId="9" xfId="0" applyFont="1" applyFill="1" applyBorder="1" applyAlignment="1">
      <alignment horizontal="center"/>
    </xf>
    <xf numFmtId="0" fontId="15" fillId="0" borderId="9" xfId="0" applyFont="1" applyBorder="1"/>
    <xf numFmtId="0" fontId="15" fillId="0" borderId="9" xfId="0" applyFont="1" applyBorder="1" applyAlignment="1">
      <alignment horizontal="left" wrapText="1"/>
    </xf>
    <xf numFmtId="0" fontId="15" fillId="3" borderId="0" xfId="0" applyFont="1" applyFill="1" applyAlignment="1">
      <alignment vertical="center" wrapText="1"/>
    </xf>
    <xf numFmtId="0" fontId="27" fillId="3" borderId="9" xfId="0" applyFont="1" applyFill="1" applyBorder="1" applyAlignment="1">
      <alignment horizontal="center" vertical="center" wrapText="1"/>
    </xf>
    <xf numFmtId="0" fontId="17" fillId="2" borderId="9" xfId="0" applyFont="1" applyFill="1" applyBorder="1" applyAlignment="1" applyProtection="1">
      <alignment horizontal="left" vertical="center" wrapText="1"/>
    </xf>
    <xf numFmtId="0" fontId="14" fillId="2" borderId="9" xfId="0" applyFont="1" applyFill="1" applyBorder="1" applyAlignment="1" applyProtection="1">
      <alignment horizontal="center" vertical="center"/>
    </xf>
    <xf numFmtId="0" fontId="13" fillId="2" borderId="9" xfId="0" applyFont="1" applyFill="1" applyBorder="1" applyAlignment="1" applyProtection="1">
      <alignment horizontal="center" vertical="center" wrapText="1"/>
    </xf>
    <xf numFmtId="0" fontId="15" fillId="0" borderId="9" xfId="0" applyFont="1" applyBorder="1" applyAlignment="1">
      <alignment horizontal="center"/>
    </xf>
    <xf numFmtId="37" fontId="14" fillId="3" borderId="9" xfId="14" applyNumberFormat="1" applyFont="1" applyFill="1" applyBorder="1" applyAlignment="1">
      <alignment horizontal="center" vertical="center"/>
    </xf>
    <xf numFmtId="37" fontId="17" fillId="3" borderId="9" xfId="14" applyNumberFormat="1" applyFont="1" applyFill="1" applyBorder="1" applyAlignment="1">
      <alignment horizontal="center" vertical="center"/>
    </xf>
    <xf numFmtId="37" fontId="14" fillId="3" borderId="9" xfId="0" applyNumberFormat="1" applyFont="1" applyFill="1" applyBorder="1" applyAlignment="1">
      <alignment horizontal="center"/>
    </xf>
    <xf numFmtId="0" fontId="16" fillId="0" borderId="9" xfId="0" applyFont="1" applyBorder="1" applyAlignment="1">
      <alignment horizontal="center"/>
    </xf>
    <xf numFmtId="0" fontId="15" fillId="3" borderId="0" xfId="0" applyFont="1" applyFill="1" applyAlignment="1">
      <alignment horizontal="left" vertical="center" wrapText="1"/>
    </xf>
    <xf numFmtId="0" fontId="16" fillId="3" borderId="0" xfId="0" applyFont="1" applyFill="1" applyAlignment="1">
      <alignment horizontal="center" vertical="center" wrapText="1"/>
    </xf>
    <xf numFmtId="0" fontId="21" fillId="3"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3" fontId="15" fillId="3" borderId="9" xfId="14" applyNumberFormat="1" applyFont="1" applyFill="1" applyBorder="1" applyAlignment="1">
      <alignment horizontal="center" vertical="center" wrapText="1"/>
    </xf>
    <xf numFmtId="0" fontId="15" fillId="0" borderId="9" xfId="0" applyFont="1" applyFill="1" applyBorder="1" applyAlignment="1">
      <alignment horizontal="left" vertical="center" wrapText="1" readingOrder="1"/>
    </xf>
    <xf numFmtId="0" fontId="15" fillId="0" borderId="9" xfId="0" applyFont="1" applyFill="1" applyBorder="1" applyAlignment="1">
      <alignment horizontal="center" vertical="center" wrapText="1" readingOrder="1"/>
    </xf>
    <xf numFmtId="0" fontId="16" fillId="7" borderId="9" xfId="0" applyFont="1" applyFill="1" applyBorder="1" applyAlignment="1">
      <alignment horizontal="center" vertical="center" wrapText="1" readingOrder="1"/>
    </xf>
    <xf numFmtId="0" fontId="18" fillId="0" borderId="0" xfId="0" applyFont="1" applyAlignment="1">
      <alignment horizontal="left" wrapText="1"/>
    </xf>
    <xf numFmtId="0" fontId="3" fillId="3" borderId="0" xfId="0" applyFont="1" applyFill="1" applyAlignment="1">
      <alignment horizontal="center" wrapText="1"/>
    </xf>
    <xf numFmtId="0" fontId="3" fillId="3" borderId="0" xfId="0" applyFont="1" applyFill="1" applyAlignment="1" applyProtection="1">
      <alignment horizontal="left" vertical="center" wrapText="1"/>
    </xf>
    <xf numFmtId="0" fontId="8" fillId="4"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14" fillId="3" borderId="0" xfId="0" applyFont="1" applyFill="1" applyAlignment="1">
      <alignment horizontal="left" wrapText="1"/>
    </xf>
    <xf numFmtId="0" fontId="14" fillId="3" borderId="0" xfId="0" applyFont="1" applyFill="1" applyAlignment="1">
      <alignment horizontal="center" wrapText="1"/>
    </xf>
    <xf numFmtId="1" fontId="15" fillId="0" borderId="9" xfId="0" applyNumberFormat="1" applyFont="1" applyBorder="1" applyAlignment="1">
      <alignment horizontal="center"/>
    </xf>
    <xf numFmtId="165" fontId="16" fillId="3" borderId="0" xfId="16" applyFont="1" applyFill="1" applyBorder="1" applyAlignment="1">
      <alignment horizontal="center" vertical="center"/>
    </xf>
    <xf numFmtId="0" fontId="16" fillId="3" borderId="0" xfId="0" applyFont="1" applyFill="1" applyBorder="1" applyAlignment="1">
      <alignment horizontal="center" vertical="center"/>
    </xf>
    <xf numFmtId="1" fontId="15" fillId="0" borderId="9" xfId="0" applyNumberFormat="1" applyFont="1" applyFill="1" applyBorder="1" applyAlignment="1">
      <alignment horizontal="center"/>
    </xf>
    <xf numFmtId="0" fontId="4" fillId="2" borderId="0" xfId="0" applyFont="1" applyFill="1" applyBorder="1" applyAlignment="1" applyProtection="1">
      <alignment vertical="center"/>
    </xf>
    <xf numFmtId="0" fontId="25" fillId="0" borderId="9" xfId="0" applyFont="1" applyFill="1" applyBorder="1" applyAlignment="1">
      <alignment horizontal="left" wrapText="1" readingOrder="1"/>
    </xf>
    <xf numFmtId="0" fontId="25" fillId="0" borderId="9" xfId="0" applyFont="1" applyFill="1" applyBorder="1" applyAlignment="1">
      <alignment horizontal="center" wrapText="1" readingOrder="1"/>
    </xf>
    <xf numFmtId="0" fontId="17" fillId="3" borderId="0" xfId="0" applyFont="1" applyFill="1" applyAlignment="1">
      <alignment horizontal="center" vertical="center"/>
    </xf>
    <xf numFmtId="0" fontId="16" fillId="0" borderId="9" xfId="0" applyFont="1" applyFill="1" applyBorder="1" applyAlignment="1">
      <alignment horizontal="center" vertical="center" wrapText="1" readingOrder="1"/>
    </xf>
    <xf numFmtId="0" fontId="20" fillId="0" borderId="9" xfId="0" applyFont="1" applyFill="1" applyBorder="1" applyAlignment="1">
      <alignment vertical="center" wrapText="1"/>
    </xf>
    <xf numFmtId="164" fontId="28" fillId="0" borderId="9" xfId="0" applyNumberFormat="1" applyFont="1" applyFill="1" applyBorder="1" applyAlignment="1">
      <alignment horizontal="center" vertical="center" wrapText="1"/>
    </xf>
    <xf numFmtId="164" fontId="20" fillId="0" borderId="9" xfId="0" applyNumberFormat="1" applyFont="1" applyFill="1" applyBorder="1" applyAlignment="1">
      <alignment horizontal="center" vertical="center" wrapText="1"/>
    </xf>
    <xf numFmtId="0" fontId="29" fillId="7" borderId="9" xfId="0" applyFont="1" applyFill="1" applyBorder="1" applyAlignment="1">
      <alignment horizontal="center" vertical="center" wrapText="1"/>
    </xf>
    <xf numFmtId="164" fontId="30" fillId="7" borderId="9" xfId="0" applyNumberFormat="1" applyFont="1" applyFill="1" applyBorder="1" applyAlignment="1">
      <alignment horizontal="center" vertical="center" wrapText="1"/>
    </xf>
    <xf numFmtId="164" fontId="29" fillId="7" borderId="9" xfId="0" applyNumberFormat="1" applyFont="1" applyFill="1" applyBorder="1" applyAlignment="1">
      <alignment horizontal="center" vertical="center" wrapText="1"/>
    </xf>
    <xf numFmtId="0" fontId="3" fillId="3" borderId="0" xfId="0" applyFont="1" applyFill="1" applyAlignment="1" applyProtection="1">
      <alignment horizontal="center" vertical="center" wrapText="1"/>
    </xf>
    <xf numFmtId="0" fontId="20" fillId="3" borderId="0" xfId="0" applyFont="1" applyFill="1" applyBorder="1" applyAlignment="1">
      <alignment vertical="center"/>
    </xf>
    <xf numFmtId="168" fontId="15" fillId="0" borderId="9" xfId="16" applyNumberFormat="1" applyFont="1" applyBorder="1" applyAlignment="1">
      <alignment vertical="center"/>
    </xf>
    <xf numFmtId="168" fontId="15" fillId="0" borderId="9" xfId="16" applyNumberFormat="1" applyFont="1" applyBorder="1" applyAlignment="1">
      <alignment horizontal="center" vertical="center"/>
    </xf>
    <xf numFmtId="0" fontId="20" fillId="0" borderId="9" xfId="0" applyFont="1" applyFill="1" applyBorder="1" applyAlignment="1">
      <alignment horizontal="left" vertical="center" wrapText="1" indent="1"/>
    </xf>
    <xf numFmtId="0" fontId="29" fillId="0" borderId="0" xfId="0" applyFont="1" applyFill="1" applyBorder="1" applyAlignment="1">
      <alignment horizontal="center" vertical="center"/>
    </xf>
    <xf numFmtId="0" fontId="31" fillId="0" borderId="9" xfId="0" applyFont="1" applyFill="1" applyBorder="1" applyAlignment="1">
      <alignment horizontal="left" vertical="center"/>
    </xf>
    <xf numFmtId="0" fontId="31" fillId="0" borderId="9" xfId="0" applyFont="1" applyFill="1" applyBorder="1" applyAlignment="1">
      <alignment horizontal="left" vertical="center" wrapText="1"/>
    </xf>
    <xf numFmtId="0" fontId="31" fillId="0" borderId="9" xfId="0" applyFont="1" applyFill="1" applyBorder="1" applyAlignment="1">
      <alignment horizontal="center"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17" fillId="3" borderId="7" xfId="0" applyFont="1" applyFill="1" applyBorder="1" applyAlignment="1">
      <alignment horizontal="left" vertical="center"/>
    </xf>
    <xf numFmtId="0" fontId="24" fillId="6" borderId="9" xfId="0" applyFont="1" applyFill="1" applyBorder="1" applyAlignment="1">
      <alignment horizontal="center" vertical="center" wrapText="1" readingOrder="1"/>
    </xf>
    <xf numFmtId="42" fontId="15" fillId="3" borderId="0" xfId="17" applyFont="1" applyFill="1" applyAlignment="1">
      <alignment horizontal="center" vertical="center"/>
    </xf>
    <xf numFmtId="42" fontId="15" fillId="0" borderId="9" xfId="17" applyFont="1" applyBorder="1" applyAlignment="1">
      <alignment horizontal="center" vertical="center"/>
    </xf>
    <xf numFmtId="0" fontId="16" fillId="0" borderId="9" xfId="0" applyFont="1" applyBorder="1" applyAlignment="1">
      <alignment horizontal="center" vertical="center"/>
    </xf>
    <xf numFmtId="42" fontId="16" fillId="0" borderId="9" xfId="17" applyFont="1" applyBorder="1" applyAlignment="1">
      <alignment horizontal="center" vertical="center"/>
    </xf>
    <xf numFmtId="168" fontId="16" fillId="0" borderId="9" xfId="16" applyNumberFormat="1" applyFont="1" applyBorder="1" applyAlignment="1">
      <alignment horizontal="center" vertical="center"/>
    </xf>
    <xf numFmtId="0" fontId="15" fillId="0" borderId="0" xfId="0" applyFont="1" applyAlignment="1">
      <alignment horizontal="center" vertical="center"/>
    </xf>
    <xf numFmtId="168" fontId="15" fillId="0" borderId="9" xfId="16" applyNumberFormat="1" applyFont="1" applyFill="1" applyBorder="1" applyAlignment="1">
      <alignment horizontal="center" vertical="center"/>
    </xf>
    <xf numFmtId="42" fontId="15" fillId="0" borderId="9" xfId="17" applyFont="1" applyFill="1" applyBorder="1" applyAlignment="1">
      <alignment horizontal="center" vertical="center"/>
    </xf>
    <xf numFmtId="42" fontId="24" fillId="6" borderId="9" xfId="17" applyFont="1" applyFill="1" applyBorder="1" applyAlignment="1">
      <alignment horizontal="center" vertical="center" wrapText="1"/>
    </xf>
    <xf numFmtId="0" fontId="3" fillId="3" borderId="0" xfId="0" applyFont="1" applyFill="1" applyAlignment="1">
      <alignment horizontal="left" vertical="center"/>
    </xf>
    <xf numFmtId="0" fontId="32" fillId="3" borderId="0" xfId="0" applyFont="1" applyFill="1" applyBorder="1" applyAlignment="1">
      <alignment horizontal="center" vertical="center"/>
    </xf>
    <xf numFmtId="0" fontId="26" fillId="6" borderId="9" xfId="0" applyFont="1" applyFill="1" applyBorder="1" applyAlignment="1">
      <alignment horizontal="center" vertical="center" wrapText="1" readingOrder="1"/>
    </xf>
    <xf numFmtId="0" fontId="33" fillId="2" borderId="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24" fillId="6" borderId="9" xfId="0" applyFont="1" applyFill="1" applyBorder="1" applyAlignment="1">
      <alignment horizontal="center" vertical="center" wrapText="1" readingOrder="1"/>
    </xf>
    <xf numFmtId="0" fontId="1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21" fillId="6" borderId="0" xfId="0" applyFont="1" applyFill="1" applyBorder="1" applyAlignment="1">
      <alignment horizontal="center" vertical="center" wrapText="1"/>
    </xf>
    <xf numFmtId="0" fontId="15" fillId="2" borderId="0" xfId="0" applyFont="1" applyFill="1" applyAlignment="1" applyProtection="1">
      <alignment horizontal="left" vertical="center"/>
    </xf>
    <xf numFmtId="1" fontId="15" fillId="0" borderId="9" xfId="14" applyNumberFormat="1" applyFont="1" applyBorder="1" applyAlignment="1">
      <alignment horizontal="center" vertical="center"/>
    </xf>
    <xf numFmtId="0" fontId="24" fillId="6" borderId="9" xfId="0" applyFont="1" applyFill="1" applyBorder="1" applyAlignment="1">
      <alignment horizontal="center" vertical="center" wrapText="1" readingOrder="1"/>
    </xf>
    <xf numFmtId="0" fontId="4" fillId="2" borderId="0" xfId="0" applyFont="1" applyFill="1" applyBorder="1" applyAlignment="1" applyProtection="1">
      <alignment horizontal="center" vertical="center"/>
    </xf>
    <xf numFmtId="0" fontId="24" fillId="6" borderId="9" xfId="0" applyFont="1" applyFill="1" applyBorder="1" applyAlignment="1">
      <alignment horizontal="center" vertical="center" wrapText="1" readingOrder="1"/>
    </xf>
    <xf numFmtId="0" fontId="3" fillId="3" borderId="0" xfId="0" applyFont="1" applyFill="1" applyAlignment="1">
      <alignment horizontal="left" wrapText="1"/>
    </xf>
    <xf numFmtId="0" fontId="25" fillId="0" borderId="11" xfId="0" applyFont="1" applyFill="1" applyBorder="1" applyAlignment="1">
      <alignment horizontal="center" wrapText="1" readingOrder="1"/>
    </xf>
    <xf numFmtId="0" fontId="16" fillId="7" borderId="16" xfId="0" applyNumberFormat="1" applyFont="1" applyFill="1" applyBorder="1" applyAlignment="1">
      <alignment horizontal="center" vertical="center"/>
    </xf>
    <xf numFmtId="0" fontId="16" fillId="7" borderId="16" xfId="0" applyFont="1" applyFill="1" applyBorder="1" applyAlignment="1">
      <alignment horizontal="center"/>
    </xf>
    <xf numFmtId="0" fontId="25" fillId="3" borderId="0" xfId="0" applyFont="1" applyFill="1" applyBorder="1" applyAlignment="1">
      <alignment horizontal="left" wrapText="1" readingOrder="1"/>
    </xf>
    <xf numFmtId="0" fontId="25" fillId="3" borderId="0" xfId="0" applyFont="1" applyFill="1" applyBorder="1" applyAlignment="1">
      <alignment horizontal="center" wrapText="1" readingOrder="1"/>
    </xf>
    <xf numFmtId="0" fontId="25" fillId="0" borderId="11" xfId="0" applyFont="1" applyFill="1" applyBorder="1" applyAlignment="1">
      <alignment horizontal="left" wrapText="1" readingOrder="1"/>
    </xf>
    <xf numFmtId="0" fontId="17" fillId="0" borderId="9" xfId="0" applyFont="1" applyBorder="1" applyAlignment="1">
      <alignment vertical="center" wrapText="1"/>
    </xf>
    <xf numFmtId="0" fontId="21" fillId="6" borderId="9" xfId="0" applyFont="1" applyFill="1" applyBorder="1" applyAlignment="1">
      <alignment horizontal="left" vertical="center" wrapText="1"/>
    </xf>
    <xf numFmtId="0" fontId="15" fillId="0" borderId="9" xfId="0" applyFont="1" applyBorder="1" applyAlignment="1">
      <alignment horizontal="left" vertical="center" wrapText="1"/>
    </xf>
    <xf numFmtId="0" fontId="16" fillId="0" borderId="9" xfId="0" applyFont="1" applyBorder="1" applyAlignment="1">
      <alignment horizontal="center" vertical="center" wrapText="1"/>
    </xf>
    <xf numFmtId="3" fontId="15" fillId="0" borderId="9" xfId="14" applyNumberFormat="1" applyFont="1" applyFill="1" applyBorder="1" applyAlignment="1">
      <alignment horizontal="center" vertical="center" wrapText="1"/>
    </xf>
    <xf numFmtId="0" fontId="15" fillId="0" borderId="9" xfId="0" applyFont="1" applyFill="1" applyBorder="1" applyAlignment="1">
      <alignment horizontal="center" wrapText="1" readingOrder="1"/>
    </xf>
    <xf numFmtId="0" fontId="15" fillId="0" borderId="9" xfId="0" applyFont="1" applyFill="1" applyBorder="1" applyAlignment="1">
      <alignment horizontal="center" vertical="center"/>
    </xf>
    <xf numFmtId="0" fontId="15" fillId="3" borderId="0" xfId="0" applyFont="1" applyFill="1" applyAlignment="1">
      <alignment horizontal="left" vertical="center"/>
    </xf>
    <xf numFmtId="0" fontId="4" fillId="2" borderId="0" xfId="0" applyFont="1" applyFill="1" applyBorder="1" applyAlignment="1" applyProtection="1">
      <alignment horizontal="center" vertical="center"/>
    </xf>
    <xf numFmtId="0" fontId="3" fillId="3" borderId="0" xfId="0" applyFont="1" applyFill="1" applyAlignment="1">
      <alignment horizontal="left" wrapText="1"/>
    </xf>
    <xf numFmtId="0" fontId="24" fillId="6" borderId="9" xfId="0" applyFont="1" applyFill="1" applyBorder="1" applyAlignment="1">
      <alignment horizontal="center" vertical="center" wrapText="1" readingOrder="1"/>
    </xf>
    <xf numFmtId="0" fontId="15" fillId="0" borderId="9" xfId="0" applyFont="1" applyFill="1" applyBorder="1" applyAlignment="1">
      <alignment vertical="center" wrapText="1" readingOrder="1"/>
    </xf>
    <xf numFmtId="0" fontId="24" fillId="6" borderId="0" xfId="0" applyFont="1" applyFill="1" applyBorder="1" applyAlignment="1">
      <alignment horizontal="center" vertical="center" wrapText="1" readingOrder="1"/>
    </xf>
    <xf numFmtId="0" fontId="13" fillId="2" borderId="0" xfId="0" applyFont="1" applyFill="1" applyBorder="1" applyAlignment="1" applyProtection="1">
      <alignment horizontal="center" vertical="center"/>
    </xf>
    <xf numFmtId="0" fontId="24" fillId="6" borderId="9" xfId="0" applyFont="1" applyFill="1" applyBorder="1" applyAlignment="1">
      <alignment horizontal="center" vertical="center" wrapText="1" readingOrder="1"/>
    </xf>
    <xf numFmtId="0" fontId="15" fillId="3" borderId="0" xfId="0" applyFont="1" applyFill="1" applyBorder="1" applyAlignment="1">
      <alignment vertical="center"/>
    </xf>
    <xf numFmtId="0" fontId="3" fillId="3" borderId="0" xfId="0" applyFont="1" applyFill="1" applyAlignment="1">
      <alignment wrapText="1"/>
    </xf>
    <xf numFmtId="42" fontId="15" fillId="0" borderId="9" xfId="0" applyNumberFormat="1" applyFont="1" applyFill="1" applyBorder="1" applyAlignment="1">
      <alignment horizontal="center" vertical="center"/>
    </xf>
    <xf numFmtId="0" fontId="13"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24" fillId="6" borderId="9" xfId="0" applyFont="1" applyFill="1" applyBorder="1" applyAlignment="1">
      <alignment horizontal="center" vertical="center" wrapText="1" readingOrder="1"/>
    </xf>
    <xf numFmtId="0" fontId="15" fillId="7" borderId="9" xfId="0" applyFont="1" applyFill="1" applyBorder="1"/>
    <xf numFmtId="0" fontId="0" fillId="7" borderId="0" xfId="0" applyFill="1"/>
    <xf numFmtId="0" fontId="15" fillId="7" borderId="9" xfId="0" applyFont="1" applyFill="1" applyBorder="1" applyAlignment="1">
      <alignment horizontal="center"/>
    </xf>
    <xf numFmtId="0" fontId="0" fillId="7" borderId="9" xfId="0" applyFont="1" applyFill="1" applyBorder="1" applyAlignment="1" applyProtection="1">
      <alignment horizontal="center" vertical="center"/>
    </xf>
    <xf numFmtId="0" fontId="34" fillId="2" borderId="0" xfId="0" applyFont="1" applyFill="1" applyAlignment="1" applyProtection="1">
      <alignment horizontal="left" wrapText="1"/>
    </xf>
    <xf numFmtId="0" fontId="25" fillId="0" borderId="0" xfId="0" applyFont="1" applyFill="1" applyBorder="1" applyAlignment="1">
      <alignment horizontal="left" wrapText="1" readingOrder="1"/>
    </xf>
    <xf numFmtId="0" fontId="0" fillId="0" borderId="0" xfId="0" applyNumberFormat="1"/>
    <xf numFmtId="0" fontId="15" fillId="0" borderId="9" xfId="0" applyFont="1" applyFill="1" applyBorder="1" applyAlignment="1">
      <alignment wrapText="1"/>
    </xf>
    <xf numFmtId="0" fontId="25" fillId="0" borderId="9" xfId="0" applyFont="1" applyFill="1" applyBorder="1" applyAlignment="1">
      <alignment horizontal="center" vertical="center" wrapText="1" readingOrder="1"/>
    </xf>
    <xf numFmtId="0" fontId="13"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24" fillId="6" borderId="9" xfId="0" applyFont="1" applyFill="1" applyBorder="1" applyAlignment="1">
      <alignment horizontal="center" vertical="center" wrapText="1" readingOrder="1"/>
    </xf>
    <xf numFmtId="37" fontId="17" fillId="3" borderId="0" xfId="14" applyNumberFormat="1" applyFont="1" applyFill="1" applyBorder="1" applyAlignment="1">
      <alignment horizontal="center" vertical="center"/>
    </xf>
    <xf numFmtId="37" fontId="14" fillId="3" borderId="0" xfId="14" applyNumberFormat="1" applyFont="1" applyFill="1" applyBorder="1" applyAlignment="1">
      <alignment horizontal="center" vertical="center"/>
    </xf>
    <xf numFmtId="0" fontId="14" fillId="3" borderId="0" xfId="0" applyFont="1" applyFill="1" applyBorder="1" applyAlignment="1">
      <alignment horizontal="center"/>
    </xf>
    <xf numFmtId="0" fontId="1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24" fillId="6" borderId="9" xfId="0" applyFont="1" applyFill="1" applyBorder="1" applyAlignment="1">
      <alignment horizontal="center" vertical="center" wrapText="1" readingOrder="1"/>
    </xf>
    <xf numFmtId="0" fontId="0" fillId="4" borderId="0" xfId="0" applyFill="1"/>
    <xf numFmtId="0" fontId="4" fillId="2" borderId="0" xfId="0" applyFont="1" applyFill="1" applyBorder="1" applyAlignment="1" applyProtection="1">
      <alignment horizontal="center" vertical="center"/>
    </xf>
    <xf numFmtId="0" fontId="24" fillId="6" borderId="9" xfId="0" applyFont="1" applyFill="1" applyBorder="1" applyAlignment="1">
      <alignment horizontal="center" vertical="center" wrapText="1" readingOrder="1"/>
    </xf>
    <xf numFmtId="0" fontId="15" fillId="0" borderId="17"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16" fillId="0" borderId="9" xfId="0" applyFont="1" applyFill="1" applyBorder="1" applyAlignment="1">
      <alignment horizontal="center" vertical="center"/>
    </xf>
    <xf numFmtId="0" fontId="24" fillId="6" borderId="9" xfId="0" applyFont="1" applyFill="1" applyBorder="1" applyAlignment="1">
      <alignment horizontal="center" vertical="center" wrapText="1" readingOrder="1"/>
    </xf>
    <xf numFmtId="42" fontId="16" fillId="0" borderId="9" xfId="17" applyFont="1" applyFill="1" applyBorder="1" applyAlignment="1">
      <alignment horizontal="center" vertical="center"/>
    </xf>
    <xf numFmtId="168" fontId="16" fillId="0" borderId="9" xfId="16" applyNumberFormat="1" applyFont="1" applyFill="1" applyBorder="1" applyAlignment="1">
      <alignment horizontal="center" vertical="center"/>
    </xf>
    <xf numFmtId="0" fontId="15" fillId="0" borderId="0" xfId="0" applyFont="1" applyFill="1" applyBorder="1" applyAlignment="1">
      <alignment horizontal="center" vertical="center"/>
    </xf>
    <xf numFmtId="0" fontId="13"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24" fillId="6" borderId="9" xfId="0" applyFont="1" applyFill="1" applyBorder="1" applyAlignment="1">
      <alignment horizontal="center" vertical="center" wrapText="1" readingOrder="1"/>
    </xf>
    <xf numFmtId="0" fontId="13"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24" fillId="6" borderId="10"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12" xfId="0" applyFont="1" applyFill="1" applyBorder="1" applyAlignment="1">
      <alignment horizontal="center" vertical="center" wrapText="1" readingOrder="1"/>
    </xf>
    <xf numFmtId="0" fontId="24" fillId="6" borderId="13" xfId="0" applyFont="1" applyFill="1" applyBorder="1" applyAlignment="1">
      <alignment horizontal="center" vertical="center" wrapText="1" readingOrder="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24" fillId="6" borderId="9" xfId="0" applyFont="1" applyFill="1" applyBorder="1" applyAlignment="1">
      <alignment horizontal="center" vertical="center"/>
    </xf>
    <xf numFmtId="0" fontId="4" fillId="2"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24" fillId="6" borderId="9" xfId="0" applyFont="1" applyFill="1" applyBorder="1" applyAlignment="1">
      <alignment horizontal="center" vertical="center" wrapText="1" readingOrder="1"/>
    </xf>
    <xf numFmtId="0" fontId="15" fillId="0" borderId="14" xfId="0" applyFont="1" applyBorder="1" applyAlignment="1">
      <alignment horizontal="center" vertical="center"/>
    </xf>
    <xf numFmtId="0" fontId="15" fillId="0" borderId="15" xfId="0" applyFont="1" applyBorder="1" applyAlignment="1">
      <alignment horizontal="center" vertical="center"/>
    </xf>
  </cellXfs>
  <cellStyles count="18">
    <cellStyle name="Hipervínculo" xfId="1" builtinId="8"/>
    <cellStyle name="Millares" xfId="14" builtinId="3"/>
    <cellStyle name="Millares 2 2" xfId="11" xr:uid="{00000000-0005-0000-0000-000002000000}"/>
    <cellStyle name="Millares 4" xfId="13" xr:uid="{00000000-0005-0000-0000-000003000000}"/>
    <cellStyle name="Moneda" xfId="16" builtinId="4"/>
    <cellStyle name="Moneda [0]" xfId="17" builtinId="7"/>
    <cellStyle name="Normal" xfId="0" builtinId="0"/>
    <cellStyle name="Normal 10" xfId="9" xr:uid="{00000000-0005-0000-0000-000007000000}"/>
    <cellStyle name="Normal 2" xfId="2" xr:uid="{00000000-0005-0000-0000-000008000000}"/>
    <cellStyle name="Normal 2 2" xfId="6" xr:uid="{00000000-0005-0000-0000-000009000000}"/>
    <cellStyle name="Normal 2 2 2" xfId="8" xr:uid="{00000000-0005-0000-0000-00000A000000}"/>
    <cellStyle name="Normal 2 3" xfId="10" xr:uid="{00000000-0005-0000-0000-00000B000000}"/>
    <cellStyle name="Normal 3" xfId="3" xr:uid="{00000000-0005-0000-0000-00000C000000}"/>
    <cellStyle name="Normal 3 3" xfId="5" xr:uid="{00000000-0005-0000-0000-00000D000000}"/>
    <cellStyle name="Normal 4" xfId="7" xr:uid="{00000000-0005-0000-0000-00000E000000}"/>
    <cellStyle name="Normal 5 2" xfId="12" xr:uid="{00000000-0005-0000-0000-00000F000000}"/>
    <cellStyle name="Porcentaje" xfId="4" builtinId="5"/>
    <cellStyle name="Porcentual 7" xfId="15" xr:uid="{00000000-0005-0000-0000-000011000000}"/>
  </cellStyles>
  <dxfs count="0"/>
  <tableStyles count="0" defaultTableStyle="TableStyleMedium9"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Incentivos producci&#243;n Acad&#233;mica'!A1"/><Relationship Id="rId3" Type="http://schemas.openxmlformats.org/officeDocument/2006/relationships/hyperlink" Target="#'Consolidado Grupos'!A1"/><Relationship Id="rId7" Type="http://schemas.openxmlformats.org/officeDocument/2006/relationships/hyperlink" Target="#'Productos de investigaci&#243;n'!A1"/><Relationship Id="rId2" Type="http://schemas.openxmlformats.org/officeDocument/2006/relationships/hyperlink" Target="#'Investigadores Colciencias'!A1"/><Relationship Id="rId1" Type="http://schemas.openxmlformats.org/officeDocument/2006/relationships/hyperlink" Target="#'Grupos de Investigaci&#243;n'!A1"/><Relationship Id="rId6" Type="http://schemas.openxmlformats.org/officeDocument/2006/relationships/hyperlink" Target="#'Proyectos de Investigaci&#243;n'!A1"/><Relationship Id="rId5" Type="http://schemas.openxmlformats.org/officeDocument/2006/relationships/hyperlink" Target="#'Semilleros de Investigaci&#243;n'!A1"/><Relationship Id="rId10" Type="http://schemas.openxmlformats.org/officeDocument/2006/relationships/hyperlink" Target="#Patentes!A1"/><Relationship Id="rId4" Type="http://schemas.openxmlformats.org/officeDocument/2006/relationships/image" Target="../media/image1.png"/><Relationship Id="rId9" Type="http://schemas.openxmlformats.org/officeDocument/2006/relationships/hyperlink" Target="#Consultor&#237;as!A1"/></Relationships>
</file>

<file path=xl/drawings/_rels/drawing10.xml.rels><?xml version="1.0" encoding="UTF-8" standalone="yes"?>
<Relationships xmlns="http://schemas.openxmlformats.org/package/2006/relationships"><Relationship Id="rId8" Type="http://schemas.openxmlformats.org/officeDocument/2006/relationships/hyperlink" Target="#'Proyectos de Investigaci&#243;n'!A1"/><Relationship Id="rId3" Type="http://schemas.openxmlformats.org/officeDocument/2006/relationships/hyperlink" Target="#Men&#250;!A1"/><Relationship Id="rId7" Type="http://schemas.openxmlformats.org/officeDocument/2006/relationships/hyperlink" Target="#'Semilleros de Investigaci&#243;n'!A1"/><Relationship Id="rId12" Type="http://schemas.openxmlformats.org/officeDocument/2006/relationships/hyperlink" Target="#Patentes!A1"/><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hyperlink" Target="#'Investigadores Colciencias'!A1"/><Relationship Id="rId11" Type="http://schemas.openxmlformats.org/officeDocument/2006/relationships/hyperlink" Target="#Consultor&#237;as!A1"/><Relationship Id="rId5" Type="http://schemas.openxmlformats.org/officeDocument/2006/relationships/hyperlink" Target="#'Grupos de Investigaci&#243;n'!A1"/><Relationship Id="rId10" Type="http://schemas.openxmlformats.org/officeDocument/2006/relationships/hyperlink" Target="#'Incentivos producci&#243;n Acad&#233;mica'!A1"/><Relationship Id="rId4" Type="http://schemas.openxmlformats.org/officeDocument/2006/relationships/hyperlink" Target="#'Consolidado Grupos'!A1"/><Relationship Id="rId9" Type="http://schemas.openxmlformats.org/officeDocument/2006/relationships/hyperlink" Target="#'Productos de investigaci&#243;n'!A1"/></Relationships>
</file>

<file path=xl/drawings/_rels/drawing2.xml.rels><?xml version="1.0" encoding="UTF-8" standalone="yes"?>
<Relationships xmlns="http://schemas.openxmlformats.org/package/2006/relationships"><Relationship Id="rId8" Type="http://schemas.openxmlformats.org/officeDocument/2006/relationships/hyperlink" Target="#'Productos de investigaci&#243;n'!A1"/><Relationship Id="rId3" Type="http://schemas.openxmlformats.org/officeDocument/2006/relationships/hyperlink" Target="#'Consolidado Grupos'!A1"/><Relationship Id="rId7" Type="http://schemas.openxmlformats.org/officeDocument/2006/relationships/hyperlink" Target="#'Proyectos de Investigaci&#243;n'!A1"/><Relationship Id="rId2" Type="http://schemas.openxmlformats.org/officeDocument/2006/relationships/hyperlink" Target="#Men&#250;!A1"/><Relationship Id="rId1" Type="http://schemas.openxmlformats.org/officeDocument/2006/relationships/image" Target="../media/image2.png"/><Relationship Id="rId6" Type="http://schemas.openxmlformats.org/officeDocument/2006/relationships/hyperlink" Target="#'Semilleros de Investigaci&#243;n'!A1"/><Relationship Id="rId11" Type="http://schemas.openxmlformats.org/officeDocument/2006/relationships/hyperlink" Target="#Patentes!A1"/><Relationship Id="rId5" Type="http://schemas.openxmlformats.org/officeDocument/2006/relationships/hyperlink" Target="#'Investigadores Colciencias'!A1"/><Relationship Id="rId10" Type="http://schemas.openxmlformats.org/officeDocument/2006/relationships/hyperlink" Target="#Consultor&#237;as!A1"/><Relationship Id="rId4" Type="http://schemas.openxmlformats.org/officeDocument/2006/relationships/hyperlink" Target="#'Grupos de Investigaci&#243;n'!A1"/><Relationship Id="rId9" Type="http://schemas.openxmlformats.org/officeDocument/2006/relationships/hyperlink" Target="#'Incentivos producci&#243;n Acad&#233;mica'!A1"/></Relationships>
</file>

<file path=xl/drawings/_rels/drawing3.xml.rels><?xml version="1.0" encoding="UTF-8" standalone="yes"?>
<Relationships xmlns="http://schemas.openxmlformats.org/package/2006/relationships"><Relationship Id="rId8" Type="http://schemas.openxmlformats.org/officeDocument/2006/relationships/hyperlink" Target="#'Productos de investigaci&#243;n'!A1"/><Relationship Id="rId3" Type="http://schemas.openxmlformats.org/officeDocument/2006/relationships/hyperlink" Target="#'Consolidado Grupos'!A1"/><Relationship Id="rId7" Type="http://schemas.openxmlformats.org/officeDocument/2006/relationships/hyperlink" Target="#'Proyectos de Investigaci&#243;n'!A1"/><Relationship Id="rId2" Type="http://schemas.openxmlformats.org/officeDocument/2006/relationships/hyperlink" Target="#Men&#250;!A1"/><Relationship Id="rId1" Type="http://schemas.openxmlformats.org/officeDocument/2006/relationships/image" Target="../media/image3.png"/><Relationship Id="rId6" Type="http://schemas.openxmlformats.org/officeDocument/2006/relationships/hyperlink" Target="#'Semilleros de Investigaci&#243;n'!A1"/><Relationship Id="rId11" Type="http://schemas.openxmlformats.org/officeDocument/2006/relationships/hyperlink" Target="#Patentes!A1"/><Relationship Id="rId5" Type="http://schemas.openxmlformats.org/officeDocument/2006/relationships/hyperlink" Target="#'Investigadores Colciencias'!A1"/><Relationship Id="rId10" Type="http://schemas.openxmlformats.org/officeDocument/2006/relationships/hyperlink" Target="#Consultor&#237;as!A1"/><Relationship Id="rId4" Type="http://schemas.openxmlformats.org/officeDocument/2006/relationships/hyperlink" Target="#'Grupos de Investigaci&#243;n'!A1"/><Relationship Id="rId9" Type="http://schemas.openxmlformats.org/officeDocument/2006/relationships/hyperlink" Target="#'Incentivos producci&#243;n Acad&#233;mica'!A1"/></Relationships>
</file>

<file path=xl/drawings/_rels/drawing4.xml.rels><?xml version="1.0" encoding="UTF-8" standalone="yes"?>
<Relationships xmlns="http://schemas.openxmlformats.org/package/2006/relationships"><Relationship Id="rId8" Type="http://schemas.openxmlformats.org/officeDocument/2006/relationships/hyperlink" Target="#'Productos de investigaci&#243;n'!A1"/><Relationship Id="rId3" Type="http://schemas.openxmlformats.org/officeDocument/2006/relationships/hyperlink" Target="#'Consolidado Grupos'!A1"/><Relationship Id="rId7" Type="http://schemas.openxmlformats.org/officeDocument/2006/relationships/hyperlink" Target="#'Proyectos de Investigaci&#243;n'!A1"/><Relationship Id="rId2" Type="http://schemas.openxmlformats.org/officeDocument/2006/relationships/hyperlink" Target="#Men&#250;!A1"/><Relationship Id="rId1" Type="http://schemas.openxmlformats.org/officeDocument/2006/relationships/image" Target="../media/image4.png"/><Relationship Id="rId6" Type="http://schemas.openxmlformats.org/officeDocument/2006/relationships/hyperlink" Target="#'Semilleros de Investigaci&#243;n'!A1"/><Relationship Id="rId11" Type="http://schemas.openxmlformats.org/officeDocument/2006/relationships/hyperlink" Target="#Patentes!A1"/><Relationship Id="rId5" Type="http://schemas.openxmlformats.org/officeDocument/2006/relationships/hyperlink" Target="#'Investigadores Colciencias'!A1"/><Relationship Id="rId10" Type="http://schemas.openxmlformats.org/officeDocument/2006/relationships/hyperlink" Target="#Consultor&#237;as!A1"/><Relationship Id="rId4" Type="http://schemas.openxmlformats.org/officeDocument/2006/relationships/hyperlink" Target="#'Grupos de Investigaci&#243;n'!A1"/><Relationship Id="rId9" Type="http://schemas.openxmlformats.org/officeDocument/2006/relationships/hyperlink" Target="#'Incentivos producci&#243;n Acad&#233;mica'!A1"/></Relationships>
</file>

<file path=xl/drawings/_rels/drawing5.xml.rels><?xml version="1.0" encoding="UTF-8" standalone="yes"?>
<Relationships xmlns="http://schemas.openxmlformats.org/package/2006/relationships"><Relationship Id="rId8" Type="http://schemas.openxmlformats.org/officeDocument/2006/relationships/hyperlink" Target="#'Productos de investigaci&#243;n'!A1"/><Relationship Id="rId3" Type="http://schemas.openxmlformats.org/officeDocument/2006/relationships/hyperlink" Target="#'Consolidado Grupos'!A1"/><Relationship Id="rId7" Type="http://schemas.openxmlformats.org/officeDocument/2006/relationships/hyperlink" Target="#'Proyectos de Investigaci&#243;n'!A1"/><Relationship Id="rId2" Type="http://schemas.openxmlformats.org/officeDocument/2006/relationships/hyperlink" Target="#Men&#250;!A1"/><Relationship Id="rId1" Type="http://schemas.openxmlformats.org/officeDocument/2006/relationships/image" Target="../media/image5.png"/><Relationship Id="rId6" Type="http://schemas.openxmlformats.org/officeDocument/2006/relationships/hyperlink" Target="#'Semilleros de Investigaci&#243;n'!A1"/><Relationship Id="rId11" Type="http://schemas.openxmlformats.org/officeDocument/2006/relationships/hyperlink" Target="#Patentes!A1"/><Relationship Id="rId5" Type="http://schemas.openxmlformats.org/officeDocument/2006/relationships/hyperlink" Target="#'Investigadores Colciencias'!A1"/><Relationship Id="rId10" Type="http://schemas.openxmlformats.org/officeDocument/2006/relationships/hyperlink" Target="#Consultor&#237;as!A1"/><Relationship Id="rId4" Type="http://schemas.openxmlformats.org/officeDocument/2006/relationships/hyperlink" Target="#'Grupos de Investigaci&#243;n'!A1"/><Relationship Id="rId9" Type="http://schemas.openxmlformats.org/officeDocument/2006/relationships/hyperlink" Target="#'Incentivos producci&#243;n Acad&#233;mica'!A1"/></Relationships>
</file>

<file path=xl/drawings/_rels/drawing6.xml.rels><?xml version="1.0" encoding="UTF-8" standalone="yes"?>
<Relationships xmlns="http://schemas.openxmlformats.org/package/2006/relationships"><Relationship Id="rId8" Type="http://schemas.openxmlformats.org/officeDocument/2006/relationships/hyperlink" Target="#'Productos de investigaci&#243;n'!A1"/><Relationship Id="rId3" Type="http://schemas.openxmlformats.org/officeDocument/2006/relationships/hyperlink" Target="#'Consolidado Grupos'!A1"/><Relationship Id="rId7" Type="http://schemas.openxmlformats.org/officeDocument/2006/relationships/hyperlink" Target="#'Proyectos de Investigaci&#243;n'!A1"/><Relationship Id="rId2" Type="http://schemas.openxmlformats.org/officeDocument/2006/relationships/hyperlink" Target="#Men&#250;!A1"/><Relationship Id="rId1" Type="http://schemas.openxmlformats.org/officeDocument/2006/relationships/image" Target="../media/image6.png"/><Relationship Id="rId6" Type="http://schemas.openxmlformats.org/officeDocument/2006/relationships/hyperlink" Target="#'Semilleros de Investigaci&#243;n'!A1"/><Relationship Id="rId11" Type="http://schemas.openxmlformats.org/officeDocument/2006/relationships/hyperlink" Target="#Patentes!A1"/><Relationship Id="rId5" Type="http://schemas.openxmlformats.org/officeDocument/2006/relationships/hyperlink" Target="#'Investigadores Colciencias'!A1"/><Relationship Id="rId10" Type="http://schemas.openxmlformats.org/officeDocument/2006/relationships/hyperlink" Target="#Consultor&#237;as!A1"/><Relationship Id="rId4" Type="http://schemas.openxmlformats.org/officeDocument/2006/relationships/hyperlink" Target="#'Grupos de Investigaci&#243;n'!A1"/><Relationship Id="rId9" Type="http://schemas.openxmlformats.org/officeDocument/2006/relationships/hyperlink" Target="#'Incentivos producci&#243;n Acad&#233;mica'!A1"/></Relationships>
</file>

<file path=xl/drawings/_rels/drawing7.xml.rels><?xml version="1.0" encoding="UTF-8" standalone="yes"?>
<Relationships xmlns="http://schemas.openxmlformats.org/package/2006/relationships"><Relationship Id="rId8" Type="http://schemas.openxmlformats.org/officeDocument/2006/relationships/hyperlink" Target="#'Productos de investigaci&#243;n'!A1"/><Relationship Id="rId3" Type="http://schemas.openxmlformats.org/officeDocument/2006/relationships/hyperlink" Target="#'Consolidado Grupos'!A1"/><Relationship Id="rId7" Type="http://schemas.openxmlformats.org/officeDocument/2006/relationships/hyperlink" Target="#'Proyectos de Investigaci&#243;n'!A1"/><Relationship Id="rId2" Type="http://schemas.openxmlformats.org/officeDocument/2006/relationships/hyperlink" Target="#Men&#250;!A1"/><Relationship Id="rId1" Type="http://schemas.openxmlformats.org/officeDocument/2006/relationships/image" Target="../media/image7.png"/><Relationship Id="rId6" Type="http://schemas.openxmlformats.org/officeDocument/2006/relationships/hyperlink" Target="#'Semilleros de Investigaci&#243;n'!A1"/><Relationship Id="rId11" Type="http://schemas.openxmlformats.org/officeDocument/2006/relationships/hyperlink" Target="#Patentes!A1"/><Relationship Id="rId5" Type="http://schemas.openxmlformats.org/officeDocument/2006/relationships/hyperlink" Target="#'Investigadores Colciencias'!A1"/><Relationship Id="rId10" Type="http://schemas.openxmlformats.org/officeDocument/2006/relationships/hyperlink" Target="#Consultor&#237;as!A1"/><Relationship Id="rId4" Type="http://schemas.openxmlformats.org/officeDocument/2006/relationships/hyperlink" Target="#'Grupos de Investigaci&#243;n'!A1"/><Relationship Id="rId9" Type="http://schemas.openxmlformats.org/officeDocument/2006/relationships/hyperlink" Target="#'Incentivos producci&#243;n Acad&#233;mica'!A1"/></Relationships>
</file>

<file path=xl/drawings/_rels/drawing8.xml.rels><?xml version="1.0" encoding="UTF-8" standalone="yes"?>
<Relationships xmlns="http://schemas.openxmlformats.org/package/2006/relationships"><Relationship Id="rId8" Type="http://schemas.openxmlformats.org/officeDocument/2006/relationships/hyperlink" Target="#'Incentivos producci&#243;n Acad&#233;mica'!A1"/><Relationship Id="rId3" Type="http://schemas.openxmlformats.org/officeDocument/2006/relationships/hyperlink" Target="#'Grupos de Investigaci&#243;n'!A1"/><Relationship Id="rId7" Type="http://schemas.openxmlformats.org/officeDocument/2006/relationships/hyperlink" Target="#'Productos de investigaci&#243;n'!A1"/><Relationship Id="rId2" Type="http://schemas.openxmlformats.org/officeDocument/2006/relationships/hyperlink" Target="#'Consolidado Grupos'!A1"/><Relationship Id="rId1" Type="http://schemas.openxmlformats.org/officeDocument/2006/relationships/hyperlink" Target="#Men&#250;!A1"/><Relationship Id="rId6" Type="http://schemas.openxmlformats.org/officeDocument/2006/relationships/hyperlink" Target="#'Proyectos de Investigaci&#243;n'!A1"/><Relationship Id="rId11" Type="http://schemas.openxmlformats.org/officeDocument/2006/relationships/image" Target="../media/image7.png"/><Relationship Id="rId5" Type="http://schemas.openxmlformats.org/officeDocument/2006/relationships/hyperlink" Target="#'Semilleros de Investigaci&#243;n'!A1"/><Relationship Id="rId10" Type="http://schemas.openxmlformats.org/officeDocument/2006/relationships/hyperlink" Target="#Patentes!A1"/><Relationship Id="rId4" Type="http://schemas.openxmlformats.org/officeDocument/2006/relationships/hyperlink" Target="#'Investigadores Colciencias'!A1"/><Relationship Id="rId9" Type="http://schemas.openxmlformats.org/officeDocument/2006/relationships/hyperlink" Target="#Consultor&#237;as!A1"/></Relationships>
</file>

<file path=xl/drawings/_rels/drawing9.xml.rels><?xml version="1.0" encoding="UTF-8" standalone="yes"?>
<Relationships xmlns="http://schemas.openxmlformats.org/package/2006/relationships"><Relationship Id="rId8" Type="http://schemas.openxmlformats.org/officeDocument/2006/relationships/hyperlink" Target="#'Incentivos producci&#243;n Acad&#233;mica'!A1"/><Relationship Id="rId3" Type="http://schemas.openxmlformats.org/officeDocument/2006/relationships/hyperlink" Target="#'Grupos de Investigaci&#243;n'!A1"/><Relationship Id="rId7" Type="http://schemas.openxmlformats.org/officeDocument/2006/relationships/hyperlink" Target="#'Productos de investigaci&#243;n'!A1"/><Relationship Id="rId2" Type="http://schemas.openxmlformats.org/officeDocument/2006/relationships/hyperlink" Target="#'Consolidado Grupos'!A1"/><Relationship Id="rId1" Type="http://schemas.openxmlformats.org/officeDocument/2006/relationships/hyperlink" Target="#Men&#250;!A1"/><Relationship Id="rId6" Type="http://schemas.openxmlformats.org/officeDocument/2006/relationships/hyperlink" Target="#'Proyectos de Investigaci&#243;n'!A1"/><Relationship Id="rId11" Type="http://schemas.openxmlformats.org/officeDocument/2006/relationships/image" Target="../media/image7.png"/><Relationship Id="rId5" Type="http://schemas.openxmlformats.org/officeDocument/2006/relationships/hyperlink" Target="#'Semilleros de Investigaci&#243;n'!A1"/><Relationship Id="rId10" Type="http://schemas.openxmlformats.org/officeDocument/2006/relationships/hyperlink" Target="#Patentes!A1"/><Relationship Id="rId4" Type="http://schemas.openxmlformats.org/officeDocument/2006/relationships/hyperlink" Target="#'Investigadores Colciencias'!A1"/><Relationship Id="rId9" Type="http://schemas.openxmlformats.org/officeDocument/2006/relationships/hyperlink" Target="#Consultor&#237;as!A1"/></Relationships>
</file>

<file path=xl/drawings/drawing1.xml><?xml version="1.0" encoding="utf-8"?>
<xdr:wsDr xmlns:xdr="http://schemas.openxmlformats.org/drawingml/2006/spreadsheetDrawing" xmlns:a="http://schemas.openxmlformats.org/drawingml/2006/main">
  <xdr:oneCellAnchor>
    <xdr:from>
      <xdr:col>1</xdr:col>
      <xdr:colOff>1590674</xdr:colOff>
      <xdr:row>9</xdr:row>
      <xdr:rowOff>133890</xdr:rowOff>
    </xdr:from>
    <xdr:ext cx="5937219" cy="370935"/>
    <xdr:sp macro="" textlink="">
      <xdr:nvSpPr>
        <xdr:cNvPr id="8" name="7 Rectángulo">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1904999" y="2238915"/>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Grupos de Investigación</a:t>
          </a:r>
        </a:p>
      </xdr:txBody>
    </xdr:sp>
    <xdr:clientData/>
  </xdr:oneCellAnchor>
  <xdr:oneCellAnchor>
    <xdr:from>
      <xdr:col>1</xdr:col>
      <xdr:colOff>1590674</xdr:colOff>
      <xdr:row>12</xdr:row>
      <xdr:rowOff>67107</xdr:rowOff>
    </xdr:from>
    <xdr:ext cx="5937219" cy="370935"/>
    <xdr:sp macro="" textlink="">
      <xdr:nvSpPr>
        <xdr:cNvPr id="9" name="8 Rectángulo">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1904999" y="2657907"/>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Investigadores Colciencias</a:t>
          </a:r>
        </a:p>
      </xdr:txBody>
    </xdr:sp>
    <xdr:clientData/>
  </xdr:oneCellAnchor>
  <xdr:oneCellAnchor>
    <xdr:from>
      <xdr:col>1</xdr:col>
      <xdr:colOff>1590674</xdr:colOff>
      <xdr:row>7</xdr:row>
      <xdr:rowOff>85724</xdr:rowOff>
    </xdr:from>
    <xdr:ext cx="6305551" cy="370935"/>
    <xdr:sp macro="" textlink="">
      <xdr:nvSpPr>
        <xdr:cNvPr id="17" name="16 Rectángulo">
          <a:hlinkClick xmlns:r="http://schemas.openxmlformats.org/officeDocument/2006/relationships" r:id="rId3"/>
          <a:extLst>
            <a:ext uri="{FF2B5EF4-FFF2-40B4-BE49-F238E27FC236}">
              <a16:creationId xmlns:a16="http://schemas.microsoft.com/office/drawing/2014/main" id="{00000000-0008-0000-0000-000011000000}"/>
            </a:ext>
          </a:extLst>
        </xdr:cNvPr>
        <xdr:cNvSpPr/>
      </xdr:nvSpPr>
      <xdr:spPr>
        <a:xfrm>
          <a:off x="1904999" y="1866899"/>
          <a:ext cx="6305551"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Consolidado Grupos de Investigación</a:t>
          </a:r>
        </a:p>
      </xdr:txBody>
    </xdr:sp>
    <xdr:clientData/>
  </xdr:oneCellAnchor>
  <xdr:twoCellAnchor editAs="absolute">
    <xdr:from>
      <xdr:col>2</xdr:col>
      <xdr:colOff>5553076</xdr:colOff>
      <xdr:row>0</xdr:row>
      <xdr:rowOff>152400</xdr:rowOff>
    </xdr:from>
    <xdr:to>
      <xdr:col>3</xdr:col>
      <xdr:colOff>1438275</xdr:colOff>
      <xdr:row>5</xdr:row>
      <xdr:rowOff>57150</xdr:rowOff>
    </xdr:to>
    <xdr:sp macro="" textlink="">
      <xdr:nvSpPr>
        <xdr:cNvPr id="19" name="18 Rectángulo">
          <a:extLst>
            <a:ext uri="{FF2B5EF4-FFF2-40B4-BE49-F238E27FC236}">
              <a16:creationId xmlns:a16="http://schemas.microsoft.com/office/drawing/2014/main" id="{00000000-0008-0000-0000-000013000000}"/>
            </a:ext>
          </a:extLst>
        </xdr:cNvPr>
        <xdr:cNvSpPr/>
      </xdr:nvSpPr>
      <xdr:spPr>
        <a:xfrm>
          <a:off x="7515226" y="152400"/>
          <a:ext cx="1933574" cy="714375"/>
        </a:xfrm>
        <a:prstGeom prst="rect">
          <a:avLst/>
        </a:prstGeom>
        <a:noFill/>
      </xdr:spPr>
      <xdr:txBody>
        <a:bodyPr wrap="none" lIns="91440" tIns="45720" rIns="91440" bIns="45720">
          <a:noAutofit/>
        </a:bodyPr>
        <a:lstStyle/>
        <a:p>
          <a:pPr algn="ctr"/>
          <a:r>
            <a:rPr lang="es-ES" sz="1600" b="0" cap="none" spc="0">
              <a:ln w="18415" cmpd="sng">
                <a:solidFill>
                  <a:schemeClr val="tx2"/>
                </a:solidFill>
                <a:prstDash val="solid"/>
              </a:ln>
              <a:solidFill>
                <a:schemeClr val="tx2"/>
              </a:solidFill>
              <a:effectLst>
                <a:outerShdw blurRad="63500" dir="3600000" algn="tl" rotWithShape="0">
                  <a:srgbClr val="000000">
                    <a:alpha val="70000"/>
                  </a:srgbClr>
                </a:outerShdw>
              </a:effectLst>
              <a:latin typeface="Arial Narrow" panose="020B0606020202030204" pitchFamily="34" charset="0"/>
            </a:rPr>
            <a:t>ESTADÍSTICAS </a:t>
          </a:r>
        </a:p>
      </xdr:txBody>
    </xdr:sp>
    <xdr:clientData/>
  </xdr:twoCellAnchor>
  <xdr:twoCellAnchor editAs="oneCell">
    <xdr:from>
      <xdr:col>1</xdr:col>
      <xdr:colOff>76201</xdr:colOff>
      <xdr:row>1</xdr:row>
      <xdr:rowOff>1</xdr:rowOff>
    </xdr:from>
    <xdr:to>
      <xdr:col>1</xdr:col>
      <xdr:colOff>1515812</xdr:colOff>
      <xdr:row>2</xdr:row>
      <xdr:rowOff>133350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8151" y="161926"/>
          <a:ext cx="1439611" cy="295274"/>
        </a:xfrm>
        <a:prstGeom prst="rect">
          <a:avLst/>
        </a:prstGeom>
      </xdr:spPr>
    </xdr:pic>
    <xdr:clientData/>
  </xdr:twoCellAnchor>
  <xdr:twoCellAnchor editAs="absolute">
    <xdr:from>
      <xdr:col>2</xdr:col>
      <xdr:colOff>1581149</xdr:colOff>
      <xdr:row>3</xdr:row>
      <xdr:rowOff>66675</xdr:rowOff>
    </xdr:from>
    <xdr:to>
      <xdr:col>2</xdr:col>
      <xdr:colOff>4962524</xdr:colOff>
      <xdr:row>5</xdr:row>
      <xdr:rowOff>152400</xdr:rowOff>
    </xdr:to>
    <xdr:sp macro="" textlink="">
      <xdr:nvSpPr>
        <xdr:cNvPr id="11" name="18 Rectángulo">
          <a:extLst>
            <a:ext uri="{FF2B5EF4-FFF2-40B4-BE49-F238E27FC236}">
              <a16:creationId xmlns:a16="http://schemas.microsoft.com/office/drawing/2014/main" id="{00000000-0008-0000-0000-00000B000000}"/>
            </a:ext>
          </a:extLst>
        </xdr:cNvPr>
        <xdr:cNvSpPr/>
      </xdr:nvSpPr>
      <xdr:spPr>
        <a:xfrm>
          <a:off x="3543299" y="552450"/>
          <a:ext cx="3381375" cy="409575"/>
        </a:xfrm>
        <a:prstGeom prst="rect">
          <a:avLst/>
        </a:prstGeom>
        <a:noFill/>
      </xdr:spPr>
      <xdr:txBody>
        <a:bodyPr wrap="none" lIns="91440" tIns="45720" rIns="91440" bIns="45720">
          <a:noAutofit/>
        </a:bodyPr>
        <a:lstStyle/>
        <a:p>
          <a:pPr algn="ctr"/>
          <a:r>
            <a:rPr lang="es-ES" sz="2400" b="1" cap="none" spc="0">
              <a:ln w="0"/>
              <a:solidFill>
                <a:schemeClr val="tx2"/>
              </a:solidFill>
              <a:effectLst>
                <a:outerShdw blurRad="38100" dist="25400" dir="5400000" algn="ctr" rotWithShape="0">
                  <a:srgbClr val="6E747A">
                    <a:alpha val="43000"/>
                  </a:srgbClr>
                </a:outerShdw>
              </a:effectLst>
              <a:latin typeface="Arial Narrow" panose="020B0606020202030204" pitchFamily="34" charset="0"/>
            </a:rPr>
            <a:t>Investigación</a:t>
          </a:r>
          <a:endParaRPr lang="es-ES" sz="2400" b="0" cap="none" spc="0">
            <a:ln w="18415" cmpd="sng">
              <a:solidFill>
                <a:schemeClr val="tx2"/>
              </a:solidFill>
              <a:prstDash val="solid"/>
            </a:ln>
            <a:solidFill>
              <a:schemeClr val="tx2"/>
            </a:solidFill>
            <a:effectLst>
              <a:outerShdw blurRad="63500" dir="3600000" algn="tl" rotWithShape="0">
                <a:srgbClr val="000000">
                  <a:alpha val="70000"/>
                </a:srgbClr>
              </a:outerShdw>
            </a:effectLst>
            <a:latin typeface="Arial Narrow" panose="020B0606020202030204" pitchFamily="34" charset="0"/>
          </a:endParaRPr>
        </a:p>
      </xdr:txBody>
    </xdr:sp>
    <xdr:clientData/>
  </xdr:twoCellAnchor>
  <xdr:oneCellAnchor>
    <xdr:from>
      <xdr:col>1</xdr:col>
      <xdr:colOff>1600199</xdr:colOff>
      <xdr:row>15</xdr:row>
      <xdr:rowOff>9957</xdr:rowOff>
    </xdr:from>
    <xdr:ext cx="5937219" cy="370935"/>
    <xdr:sp macro="" textlink="">
      <xdr:nvSpPr>
        <xdr:cNvPr id="12" name="8 Rectángulo">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1914524" y="3086532"/>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Semilleros de Investigación</a:t>
          </a:r>
        </a:p>
      </xdr:txBody>
    </xdr:sp>
    <xdr:clientData/>
  </xdr:oneCellAnchor>
  <xdr:oneCellAnchor>
    <xdr:from>
      <xdr:col>1</xdr:col>
      <xdr:colOff>1600199</xdr:colOff>
      <xdr:row>17</xdr:row>
      <xdr:rowOff>95682</xdr:rowOff>
    </xdr:from>
    <xdr:ext cx="5937219" cy="370935"/>
    <xdr:sp macro="" textlink="">
      <xdr:nvSpPr>
        <xdr:cNvPr id="10" name="8 Rectángulo">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1914524" y="3496107"/>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Proyectos de Investigación</a:t>
          </a:r>
        </a:p>
      </xdr:txBody>
    </xdr:sp>
    <xdr:clientData/>
  </xdr:oneCellAnchor>
  <xdr:oneCellAnchor>
    <xdr:from>
      <xdr:col>1</xdr:col>
      <xdr:colOff>1581149</xdr:colOff>
      <xdr:row>20</xdr:row>
      <xdr:rowOff>19482</xdr:rowOff>
    </xdr:from>
    <xdr:ext cx="5937219" cy="370935"/>
    <xdr:sp macro="" textlink="">
      <xdr:nvSpPr>
        <xdr:cNvPr id="13" name="8 Rectángulo">
          <a:hlinkClick xmlns:r="http://schemas.openxmlformats.org/officeDocument/2006/relationships" r:id="rId7"/>
          <a:extLst>
            <a:ext uri="{FF2B5EF4-FFF2-40B4-BE49-F238E27FC236}">
              <a16:creationId xmlns:a16="http://schemas.microsoft.com/office/drawing/2014/main" id="{00000000-0008-0000-0000-00000D000000}"/>
            </a:ext>
          </a:extLst>
        </xdr:cNvPr>
        <xdr:cNvSpPr/>
      </xdr:nvSpPr>
      <xdr:spPr>
        <a:xfrm>
          <a:off x="1895474" y="3905682"/>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Productos de Investigación-Artículos Scopus</a:t>
          </a:r>
        </a:p>
      </xdr:txBody>
    </xdr:sp>
    <xdr:clientData/>
  </xdr:oneCellAnchor>
  <xdr:oneCellAnchor>
    <xdr:from>
      <xdr:col>1</xdr:col>
      <xdr:colOff>1581149</xdr:colOff>
      <xdr:row>22</xdr:row>
      <xdr:rowOff>67107</xdr:rowOff>
    </xdr:from>
    <xdr:ext cx="5937219" cy="370935"/>
    <xdr:sp macro="" textlink="">
      <xdr:nvSpPr>
        <xdr:cNvPr id="14" name="8 Rectángulo">
          <a:hlinkClick xmlns:r="http://schemas.openxmlformats.org/officeDocument/2006/relationships" r:id="rId8"/>
          <a:extLst>
            <a:ext uri="{FF2B5EF4-FFF2-40B4-BE49-F238E27FC236}">
              <a16:creationId xmlns:a16="http://schemas.microsoft.com/office/drawing/2014/main" id="{00000000-0008-0000-0000-00000E000000}"/>
            </a:ext>
          </a:extLst>
        </xdr:cNvPr>
        <xdr:cNvSpPr/>
      </xdr:nvSpPr>
      <xdr:spPr>
        <a:xfrm>
          <a:off x="1895474" y="4277157"/>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Incentivos por Producción Académica</a:t>
          </a:r>
        </a:p>
      </xdr:txBody>
    </xdr:sp>
    <xdr:clientData/>
  </xdr:oneCellAnchor>
  <xdr:oneCellAnchor>
    <xdr:from>
      <xdr:col>1</xdr:col>
      <xdr:colOff>1571624</xdr:colOff>
      <xdr:row>25</xdr:row>
      <xdr:rowOff>432</xdr:rowOff>
    </xdr:from>
    <xdr:ext cx="5937219" cy="370935"/>
    <xdr:sp macro="" textlink="">
      <xdr:nvSpPr>
        <xdr:cNvPr id="15" name="8 Rectángulo">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1885949" y="4696257"/>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Ingresos por Consultoría</a:t>
          </a:r>
        </a:p>
      </xdr:txBody>
    </xdr:sp>
    <xdr:clientData/>
  </xdr:oneCellAnchor>
  <xdr:oneCellAnchor>
    <xdr:from>
      <xdr:col>1</xdr:col>
      <xdr:colOff>1590674</xdr:colOff>
      <xdr:row>27</xdr:row>
      <xdr:rowOff>57582</xdr:rowOff>
    </xdr:from>
    <xdr:ext cx="5937219" cy="370935"/>
    <xdr:sp macro="" textlink="">
      <xdr:nvSpPr>
        <xdr:cNvPr id="16" name="8 Rectángulo">
          <a:hlinkClick xmlns:r="http://schemas.openxmlformats.org/officeDocument/2006/relationships" r:id="rId10"/>
          <a:extLst>
            <a:ext uri="{FF2B5EF4-FFF2-40B4-BE49-F238E27FC236}">
              <a16:creationId xmlns:a16="http://schemas.microsoft.com/office/drawing/2014/main" id="{00000000-0008-0000-0000-000010000000}"/>
            </a:ext>
          </a:extLst>
        </xdr:cNvPr>
        <xdr:cNvSpPr/>
      </xdr:nvSpPr>
      <xdr:spPr>
        <a:xfrm>
          <a:off x="1904999" y="5077257"/>
          <a:ext cx="5937219" cy="370935"/>
        </a:xfrm>
        <a:prstGeom prst="rect">
          <a:avLst/>
        </a:prstGeom>
        <a:noFill/>
      </xdr:spPr>
      <xdr:txBody>
        <a:bodyPr wrap="square" lIns="91440" tIns="45720" rIns="91440" bIns="45720">
          <a:noAutofit/>
        </a:bodyPr>
        <a:lstStyle/>
        <a:p>
          <a:pPr algn="l"/>
          <a:r>
            <a:rPr lang="es-ES" sz="1600" b="1" cap="none" spc="0" baseline="0">
              <a:ln w="10541" cmpd="sng">
                <a:noFill/>
                <a:prstDash val="solid"/>
              </a:ln>
              <a:solidFill>
                <a:schemeClr val="tx2"/>
              </a:solidFill>
              <a:effectLst/>
              <a:latin typeface="Arial Narrow" panose="020B0606020202030204" pitchFamily="34" charset="0"/>
            </a:rPr>
            <a:t>    </a:t>
          </a:r>
          <a:r>
            <a:rPr lang="es-CO" sz="1600" b="1" cap="none" spc="0" baseline="0">
              <a:ln w="10541" cmpd="sng">
                <a:noFill/>
                <a:prstDash val="solid"/>
              </a:ln>
              <a:solidFill>
                <a:schemeClr val="tx2"/>
              </a:solidFill>
              <a:effectLst/>
              <a:latin typeface="Arial Narrow" panose="020B0606020202030204" pitchFamily="34" charset="0"/>
              <a:ea typeface="+mn-ea"/>
              <a:cs typeface="+mn-cs"/>
            </a:rPr>
            <a:t>•</a:t>
          </a:r>
          <a:r>
            <a:rPr lang="es-ES" sz="1600" b="1" cap="none" spc="0" baseline="0">
              <a:ln w="10541" cmpd="sng">
                <a:noFill/>
                <a:prstDash val="solid"/>
              </a:ln>
              <a:solidFill>
                <a:schemeClr val="tx2"/>
              </a:solidFill>
              <a:effectLst/>
              <a:latin typeface="Arial Narrow" panose="020B0606020202030204" pitchFamily="34" charset="0"/>
            </a:rPr>
            <a:t> Patentes</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5</xdr:col>
      <xdr:colOff>1038225</xdr:colOff>
      <xdr:row>0</xdr:row>
      <xdr:rowOff>76200</xdr:rowOff>
    </xdr:from>
    <xdr:ext cx="2000250" cy="374141"/>
    <xdr:sp macro="" textlink="">
      <xdr:nvSpPr>
        <xdr:cNvPr id="2" name="22 Rectángulo">
          <a:extLst>
            <a:ext uri="{FF2B5EF4-FFF2-40B4-BE49-F238E27FC236}">
              <a16:creationId xmlns:a16="http://schemas.microsoft.com/office/drawing/2014/main" id="{00000000-0008-0000-0900-000002000000}"/>
            </a:ext>
          </a:extLst>
        </xdr:cNvPr>
        <xdr:cNvSpPr/>
      </xdr:nvSpPr>
      <xdr:spPr>
        <a:xfrm>
          <a:off x="6238875" y="76200"/>
          <a:ext cx="2000250" cy="374141"/>
        </a:xfrm>
        <a:prstGeom prst="rect">
          <a:avLst/>
        </a:prstGeom>
        <a:noFill/>
      </xdr:spPr>
      <xdr:txBody>
        <a:bodyPr vertOverflow="clip" horzOverflow="clip" wrap="squar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Investigación</a:t>
          </a:r>
        </a:p>
      </xdr:txBody>
    </xdr:sp>
    <xdr:clientData/>
  </xdr:oneCellAnchor>
  <xdr:twoCellAnchor editAs="oneCell">
    <xdr:from>
      <xdr:col>4</xdr:col>
      <xdr:colOff>1638300</xdr:colOff>
      <xdr:row>0</xdr:row>
      <xdr:rowOff>114300</xdr:rowOff>
    </xdr:from>
    <xdr:to>
      <xdr:col>4</xdr:col>
      <xdr:colOff>2828925</xdr:colOff>
      <xdr:row>1</xdr:row>
      <xdr:rowOff>189277</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3775" y="114300"/>
          <a:ext cx="1190625" cy="265477"/>
        </a:xfrm>
        <a:prstGeom prst="rect">
          <a:avLst/>
        </a:prstGeom>
      </xdr:spPr>
    </xdr:pic>
    <xdr:clientData/>
  </xdr:twoCellAnchor>
  <xdr:oneCellAnchor>
    <xdr:from>
      <xdr:col>5</xdr:col>
      <xdr:colOff>0</xdr:colOff>
      <xdr:row>40</xdr:row>
      <xdr:rowOff>0</xdr:rowOff>
    </xdr:from>
    <xdr:ext cx="1497" cy="617250"/>
    <xdr:pic>
      <xdr:nvPicPr>
        <xdr:cNvPr id="4" name="1 Imagen" descr="a color horizontal letras blancas.pn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stretch>
          <a:fillRect/>
        </a:stretch>
      </xdr:blipFill>
      <xdr:spPr>
        <a:xfrm>
          <a:off x="5819775" y="6743700"/>
          <a:ext cx="1497" cy="617250"/>
        </a:xfrm>
        <a:prstGeom prst="rect">
          <a:avLst/>
        </a:prstGeom>
      </xdr:spPr>
    </xdr:pic>
    <xdr:clientData/>
  </xdr:oneCellAnchor>
  <xdr:oneCellAnchor>
    <xdr:from>
      <xdr:col>5</xdr:col>
      <xdr:colOff>0</xdr:colOff>
      <xdr:row>40</xdr:row>
      <xdr:rowOff>0</xdr:rowOff>
    </xdr:from>
    <xdr:ext cx="1497" cy="617250"/>
    <xdr:pic>
      <xdr:nvPicPr>
        <xdr:cNvPr id="5" name="1 Imagen" descr="a color horizontal letras blancas.png">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stretch>
          <a:fillRect/>
        </a:stretch>
      </xdr:blipFill>
      <xdr:spPr>
        <a:xfrm>
          <a:off x="5819775" y="6743700"/>
          <a:ext cx="1497" cy="617250"/>
        </a:xfrm>
        <a:prstGeom prst="rect">
          <a:avLst/>
        </a:prstGeom>
      </xdr:spPr>
    </xdr:pic>
    <xdr:clientData/>
  </xdr:oneCellAnchor>
  <xdr:twoCellAnchor editAs="absolute">
    <xdr:from>
      <xdr:col>8</xdr:col>
      <xdr:colOff>180975</xdr:colOff>
      <xdr:row>2</xdr:row>
      <xdr:rowOff>180975</xdr:rowOff>
    </xdr:from>
    <xdr:to>
      <xdr:col>8</xdr:col>
      <xdr:colOff>1699410</xdr:colOff>
      <xdr:row>4</xdr:row>
      <xdr:rowOff>212333</xdr:rowOff>
    </xdr:to>
    <xdr:sp macro="" textlink="">
      <xdr:nvSpPr>
        <xdr:cNvPr id="6" name="15 Rectángulo redondeado">
          <a:hlinkClick xmlns:r="http://schemas.openxmlformats.org/officeDocument/2006/relationships" r:id="rId3"/>
          <a:extLst>
            <a:ext uri="{FF2B5EF4-FFF2-40B4-BE49-F238E27FC236}">
              <a16:creationId xmlns:a16="http://schemas.microsoft.com/office/drawing/2014/main" id="{00000000-0008-0000-0900-000006000000}"/>
            </a:ext>
          </a:extLst>
        </xdr:cNvPr>
        <xdr:cNvSpPr/>
      </xdr:nvSpPr>
      <xdr:spPr>
        <a:xfrm flipH="1">
          <a:off x="7781925" y="561975"/>
          <a:ext cx="1518435" cy="431408"/>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8</xdr:col>
      <xdr:colOff>190500</xdr:colOff>
      <xdr:row>5</xdr:row>
      <xdr:rowOff>98033</xdr:rowOff>
    </xdr:from>
    <xdr:to>
      <xdr:col>8</xdr:col>
      <xdr:colOff>1699412</xdr:colOff>
      <xdr:row>7</xdr:row>
      <xdr:rowOff>2782</xdr:rowOff>
    </xdr:to>
    <xdr:sp macro="" textlink="">
      <xdr:nvSpPr>
        <xdr:cNvPr id="7" name="21 Rectángulo redondeado">
          <a:hlinkClick xmlns:r="http://schemas.openxmlformats.org/officeDocument/2006/relationships" r:id="rId4"/>
          <a:extLst>
            <a:ext uri="{FF2B5EF4-FFF2-40B4-BE49-F238E27FC236}">
              <a16:creationId xmlns:a16="http://schemas.microsoft.com/office/drawing/2014/main" id="{00000000-0008-0000-0900-000007000000}"/>
            </a:ext>
          </a:extLst>
        </xdr:cNvPr>
        <xdr:cNvSpPr/>
      </xdr:nvSpPr>
      <xdr:spPr>
        <a:xfrm flipH="1">
          <a:off x="7791450" y="1183883"/>
          <a:ext cx="1508912"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Consolidado grupos</a:t>
          </a:r>
          <a:r>
            <a:rPr lang="es-CO" sz="900" b="1" cap="none" spc="0" baseline="0">
              <a:ln>
                <a:noFill/>
              </a:ln>
              <a:solidFill>
                <a:schemeClr val="tx1"/>
              </a:solidFill>
              <a:effectLst/>
              <a:latin typeface="+mn-lt"/>
              <a:ea typeface="+mn-ea"/>
              <a:cs typeface="+mn-cs"/>
            </a:rPr>
            <a:t> Investigación</a:t>
          </a:r>
          <a:endParaRPr lang="es-CO" sz="900" b="1" cap="none" spc="0">
            <a:ln>
              <a:noFill/>
            </a:ln>
            <a:solidFill>
              <a:schemeClr val="tx1"/>
            </a:solidFill>
            <a:effectLst/>
            <a:latin typeface="+mn-lt"/>
            <a:ea typeface="+mn-ea"/>
            <a:cs typeface="+mn-cs"/>
          </a:endParaRPr>
        </a:p>
      </xdr:txBody>
    </xdr:sp>
    <xdr:clientData/>
  </xdr:twoCellAnchor>
  <xdr:twoCellAnchor editAs="absolute">
    <xdr:from>
      <xdr:col>8</xdr:col>
      <xdr:colOff>207436</xdr:colOff>
      <xdr:row>7</xdr:row>
      <xdr:rowOff>145658</xdr:rowOff>
    </xdr:from>
    <xdr:to>
      <xdr:col>8</xdr:col>
      <xdr:colOff>1699412</xdr:colOff>
      <xdr:row>8</xdr:row>
      <xdr:rowOff>126607</xdr:rowOff>
    </xdr:to>
    <xdr:sp macro="" textlink="">
      <xdr:nvSpPr>
        <xdr:cNvPr id="8" name="21 Rectángulo redondeado">
          <a:hlinkClick xmlns:r="http://schemas.openxmlformats.org/officeDocument/2006/relationships" r:id="rId5"/>
          <a:extLst>
            <a:ext uri="{FF2B5EF4-FFF2-40B4-BE49-F238E27FC236}">
              <a16:creationId xmlns:a16="http://schemas.microsoft.com/office/drawing/2014/main" id="{00000000-0008-0000-0900-000008000000}"/>
            </a:ext>
          </a:extLst>
        </xdr:cNvPr>
        <xdr:cNvSpPr/>
      </xdr:nvSpPr>
      <xdr:spPr>
        <a:xfrm>
          <a:off x="7808386" y="1764908"/>
          <a:ext cx="1491976"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Grupos de Investigación</a:t>
          </a:r>
        </a:p>
      </xdr:txBody>
    </xdr:sp>
    <xdr:clientData/>
  </xdr:twoCellAnchor>
  <xdr:twoCellAnchor editAs="absolute">
    <xdr:from>
      <xdr:col>8</xdr:col>
      <xdr:colOff>236833</xdr:colOff>
      <xdr:row>9</xdr:row>
      <xdr:rowOff>78983</xdr:rowOff>
    </xdr:from>
    <xdr:to>
      <xdr:col>8</xdr:col>
      <xdr:colOff>1689887</xdr:colOff>
      <xdr:row>11</xdr:row>
      <xdr:rowOff>136132</xdr:rowOff>
    </xdr:to>
    <xdr:sp macro="" textlink="">
      <xdr:nvSpPr>
        <xdr:cNvPr id="9" name="21 Rectángulo redondeado">
          <a:hlinkClick xmlns:r="http://schemas.openxmlformats.org/officeDocument/2006/relationships" r:id="rId6"/>
          <a:extLst>
            <a:ext uri="{FF2B5EF4-FFF2-40B4-BE49-F238E27FC236}">
              <a16:creationId xmlns:a16="http://schemas.microsoft.com/office/drawing/2014/main" id="{00000000-0008-0000-0900-000009000000}"/>
            </a:ext>
          </a:extLst>
        </xdr:cNvPr>
        <xdr:cNvSpPr/>
      </xdr:nvSpPr>
      <xdr:spPr>
        <a:xfrm>
          <a:off x="7837783" y="2345933"/>
          <a:ext cx="1453054"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Investigadores Colciencias</a:t>
          </a:r>
        </a:p>
      </xdr:txBody>
    </xdr:sp>
    <xdr:clientData/>
  </xdr:twoCellAnchor>
  <xdr:twoCellAnchor editAs="absolute">
    <xdr:from>
      <xdr:col>8</xdr:col>
      <xdr:colOff>232563</xdr:colOff>
      <xdr:row>12</xdr:row>
      <xdr:rowOff>78983</xdr:rowOff>
    </xdr:from>
    <xdr:to>
      <xdr:col>8</xdr:col>
      <xdr:colOff>1680362</xdr:colOff>
      <xdr:row>12</xdr:row>
      <xdr:rowOff>517132</xdr:rowOff>
    </xdr:to>
    <xdr:sp macro="" textlink="">
      <xdr:nvSpPr>
        <xdr:cNvPr id="10" name="21 Rectángulo redondeado">
          <a:hlinkClick xmlns:r="http://schemas.openxmlformats.org/officeDocument/2006/relationships" r:id="rId7"/>
          <a:extLst>
            <a:ext uri="{FF2B5EF4-FFF2-40B4-BE49-F238E27FC236}">
              <a16:creationId xmlns:a16="http://schemas.microsoft.com/office/drawing/2014/main" id="{00000000-0008-0000-0900-00000A000000}"/>
            </a:ext>
          </a:extLst>
        </xdr:cNvPr>
        <xdr:cNvSpPr/>
      </xdr:nvSpPr>
      <xdr:spPr>
        <a:xfrm>
          <a:off x="7833513" y="2917433"/>
          <a:ext cx="1447799"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Semilleros de Investigación</a:t>
          </a:r>
        </a:p>
      </xdr:txBody>
    </xdr:sp>
    <xdr:clientData/>
  </xdr:twoCellAnchor>
  <xdr:twoCellAnchor editAs="absolute">
    <xdr:from>
      <xdr:col>8</xdr:col>
      <xdr:colOff>255061</xdr:colOff>
      <xdr:row>12</xdr:row>
      <xdr:rowOff>650482</xdr:rowOff>
    </xdr:from>
    <xdr:to>
      <xdr:col>8</xdr:col>
      <xdr:colOff>1708937</xdr:colOff>
      <xdr:row>13</xdr:row>
      <xdr:rowOff>279007</xdr:rowOff>
    </xdr:to>
    <xdr:sp macro="" textlink="">
      <xdr:nvSpPr>
        <xdr:cNvPr id="11" name="21 Rectángulo redondeado">
          <a:hlinkClick xmlns:r="http://schemas.openxmlformats.org/officeDocument/2006/relationships" r:id="rId8"/>
          <a:extLst>
            <a:ext uri="{FF2B5EF4-FFF2-40B4-BE49-F238E27FC236}">
              <a16:creationId xmlns:a16="http://schemas.microsoft.com/office/drawing/2014/main" id="{00000000-0008-0000-0900-00000B000000}"/>
            </a:ext>
          </a:extLst>
        </xdr:cNvPr>
        <xdr:cNvSpPr/>
      </xdr:nvSpPr>
      <xdr:spPr>
        <a:xfrm>
          <a:off x="7856011" y="3488932"/>
          <a:ext cx="1453876" cy="6191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Proyectos de investigación</a:t>
          </a:r>
        </a:p>
      </xdr:txBody>
    </xdr:sp>
    <xdr:clientData/>
  </xdr:twoCellAnchor>
  <xdr:twoCellAnchor editAs="absolute">
    <xdr:from>
      <xdr:col>8</xdr:col>
      <xdr:colOff>236833</xdr:colOff>
      <xdr:row>13</xdr:row>
      <xdr:rowOff>383782</xdr:rowOff>
    </xdr:from>
    <xdr:to>
      <xdr:col>8</xdr:col>
      <xdr:colOff>1689887</xdr:colOff>
      <xdr:row>14</xdr:row>
      <xdr:rowOff>412357</xdr:rowOff>
    </xdr:to>
    <xdr:sp macro="" textlink="">
      <xdr:nvSpPr>
        <xdr:cNvPr id="12" name="21 Rectángulo redondeado">
          <a:hlinkClick xmlns:r="http://schemas.openxmlformats.org/officeDocument/2006/relationships" r:id="rId9"/>
          <a:extLst>
            <a:ext uri="{FF2B5EF4-FFF2-40B4-BE49-F238E27FC236}">
              <a16:creationId xmlns:a16="http://schemas.microsoft.com/office/drawing/2014/main" id="{00000000-0008-0000-0900-00000C000000}"/>
            </a:ext>
          </a:extLst>
        </xdr:cNvPr>
        <xdr:cNvSpPr/>
      </xdr:nvSpPr>
      <xdr:spPr>
        <a:xfrm>
          <a:off x="7837783" y="421283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Productos Académica-Artículos Scopus</a:t>
          </a:r>
        </a:p>
      </xdr:txBody>
    </xdr:sp>
    <xdr:clientData/>
  </xdr:twoCellAnchor>
  <xdr:twoCellAnchor editAs="absolute">
    <xdr:from>
      <xdr:col>8</xdr:col>
      <xdr:colOff>236833</xdr:colOff>
      <xdr:row>15</xdr:row>
      <xdr:rowOff>40882</xdr:rowOff>
    </xdr:from>
    <xdr:to>
      <xdr:col>8</xdr:col>
      <xdr:colOff>1689887</xdr:colOff>
      <xdr:row>17</xdr:row>
      <xdr:rowOff>145657</xdr:rowOff>
    </xdr:to>
    <xdr:sp macro="" textlink="">
      <xdr:nvSpPr>
        <xdr:cNvPr id="13" name="21 Rectángulo redondeado">
          <a:hlinkClick xmlns:r="http://schemas.openxmlformats.org/officeDocument/2006/relationships" r:id="rId10"/>
          <a:extLst>
            <a:ext uri="{FF2B5EF4-FFF2-40B4-BE49-F238E27FC236}">
              <a16:creationId xmlns:a16="http://schemas.microsoft.com/office/drawing/2014/main" id="{00000000-0008-0000-0900-00000D000000}"/>
            </a:ext>
          </a:extLst>
        </xdr:cNvPr>
        <xdr:cNvSpPr/>
      </xdr:nvSpPr>
      <xdr:spPr>
        <a:xfrm>
          <a:off x="7837783" y="4831957"/>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Incentivos</a:t>
          </a:r>
          <a:r>
            <a:rPr lang="es-CO" sz="1000" b="1" cap="none" spc="0" baseline="0">
              <a:ln>
                <a:noFill/>
              </a:ln>
              <a:solidFill>
                <a:schemeClr val="tx1"/>
              </a:solidFill>
              <a:effectLst/>
              <a:latin typeface="+mn-lt"/>
              <a:ea typeface="+mn-ea"/>
              <a:cs typeface="+mn-cs"/>
            </a:rPr>
            <a:t> por producción académica</a:t>
          </a:r>
          <a:endParaRPr lang="es-CO" sz="1000" b="1" cap="none" spc="0">
            <a:ln>
              <a:noFill/>
            </a:ln>
            <a:solidFill>
              <a:schemeClr val="tx1"/>
            </a:solidFill>
            <a:effectLst/>
            <a:latin typeface="+mn-lt"/>
            <a:ea typeface="+mn-ea"/>
            <a:cs typeface="+mn-cs"/>
          </a:endParaRPr>
        </a:p>
      </xdr:txBody>
    </xdr:sp>
    <xdr:clientData/>
  </xdr:twoCellAnchor>
  <xdr:twoCellAnchor editAs="absolute">
    <xdr:from>
      <xdr:col>8</xdr:col>
      <xdr:colOff>227308</xdr:colOff>
      <xdr:row>18</xdr:row>
      <xdr:rowOff>98032</xdr:rowOff>
    </xdr:from>
    <xdr:to>
      <xdr:col>8</xdr:col>
      <xdr:colOff>1680362</xdr:colOff>
      <xdr:row>21</xdr:row>
      <xdr:rowOff>12307</xdr:rowOff>
    </xdr:to>
    <xdr:sp macro="" textlink="">
      <xdr:nvSpPr>
        <xdr:cNvPr id="14" name="21 Rectángulo redondeado">
          <a:hlinkClick xmlns:r="http://schemas.openxmlformats.org/officeDocument/2006/relationships" r:id="rId11"/>
          <a:extLst>
            <a:ext uri="{FF2B5EF4-FFF2-40B4-BE49-F238E27FC236}">
              <a16:creationId xmlns:a16="http://schemas.microsoft.com/office/drawing/2014/main" id="{00000000-0008-0000-0900-00000E000000}"/>
            </a:ext>
          </a:extLst>
        </xdr:cNvPr>
        <xdr:cNvSpPr/>
      </xdr:nvSpPr>
      <xdr:spPr>
        <a:xfrm>
          <a:off x="7828258" y="5460607"/>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Consultoría</a:t>
          </a:r>
        </a:p>
      </xdr:txBody>
    </xdr:sp>
    <xdr:clientData/>
  </xdr:twoCellAnchor>
  <xdr:twoCellAnchor editAs="absolute">
    <xdr:from>
      <xdr:col>8</xdr:col>
      <xdr:colOff>255883</xdr:colOff>
      <xdr:row>21</xdr:row>
      <xdr:rowOff>117082</xdr:rowOff>
    </xdr:from>
    <xdr:to>
      <xdr:col>8</xdr:col>
      <xdr:colOff>1708937</xdr:colOff>
      <xdr:row>24</xdr:row>
      <xdr:rowOff>31357</xdr:rowOff>
    </xdr:to>
    <xdr:sp macro="" textlink="">
      <xdr:nvSpPr>
        <xdr:cNvPr id="15" name="21 Rectángulo redondeado">
          <a:hlinkClick xmlns:r="http://schemas.openxmlformats.org/officeDocument/2006/relationships" r:id="rId12"/>
          <a:extLst>
            <a:ext uri="{FF2B5EF4-FFF2-40B4-BE49-F238E27FC236}">
              <a16:creationId xmlns:a16="http://schemas.microsoft.com/office/drawing/2014/main" id="{00000000-0008-0000-0900-00000F000000}"/>
            </a:ext>
          </a:extLst>
        </xdr:cNvPr>
        <xdr:cNvSpPr/>
      </xdr:nvSpPr>
      <xdr:spPr>
        <a:xfrm>
          <a:off x="7856833" y="6051157"/>
          <a:ext cx="1453054" cy="485775"/>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Patentes</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9525</xdr:colOff>
      <xdr:row>0</xdr:row>
      <xdr:rowOff>38100</xdr:rowOff>
    </xdr:from>
    <xdr:ext cx="2000250" cy="468013"/>
    <xdr:sp macro="" textlink="">
      <xdr:nvSpPr>
        <xdr:cNvPr id="23" name="22 Rectángulo">
          <a:extLst>
            <a:ext uri="{FF2B5EF4-FFF2-40B4-BE49-F238E27FC236}">
              <a16:creationId xmlns:a16="http://schemas.microsoft.com/office/drawing/2014/main" id="{00000000-0008-0000-0100-000017000000}"/>
            </a:ext>
          </a:extLst>
        </xdr:cNvPr>
        <xdr:cNvSpPr/>
      </xdr:nvSpPr>
      <xdr:spPr>
        <a:xfrm>
          <a:off x="7715250" y="38100"/>
          <a:ext cx="2000250" cy="468013"/>
        </a:xfrm>
        <a:prstGeom prst="rect">
          <a:avLst/>
        </a:prstGeom>
        <a:noFill/>
      </xdr:spPr>
      <xdr:txBody>
        <a:bodyPr vertOverflow="clip" horzOverflow="clip" wrap="squar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Investigación</a:t>
          </a:r>
        </a:p>
      </xdr:txBody>
    </xdr:sp>
    <xdr:clientData/>
  </xdr:oneCellAnchor>
  <xdr:twoCellAnchor editAs="oneCell">
    <xdr:from>
      <xdr:col>5</xdr:col>
      <xdr:colOff>171450</xdr:colOff>
      <xdr:row>0</xdr:row>
      <xdr:rowOff>57150</xdr:rowOff>
    </xdr:from>
    <xdr:to>
      <xdr:col>8</xdr:col>
      <xdr:colOff>19452</xdr:colOff>
      <xdr:row>1</xdr:row>
      <xdr:rowOff>161924</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4300" y="57150"/>
          <a:ext cx="1372002" cy="266699"/>
        </a:xfrm>
        <a:prstGeom prst="rect">
          <a:avLst/>
        </a:prstGeom>
      </xdr:spPr>
    </xdr:pic>
    <xdr:clientData/>
  </xdr:twoCellAnchor>
  <xdr:twoCellAnchor editAs="absolute">
    <xdr:from>
      <xdr:col>17</xdr:col>
      <xdr:colOff>119863</xdr:colOff>
      <xdr:row>3</xdr:row>
      <xdr:rowOff>111517</xdr:rowOff>
    </xdr:from>
    <xdr:to>
      <xdr:col>17</xdr:col>
      <xdr:colOff>1638298</xdr:colOff>
      <xdr:row>5</xdr:row>
      <xdr:rowOff>180975</xdr:rowOff>
    </xdr:to>
    <xdr:sp macro="" textlink="">
      <xdr:nvSpPr>
        <xdr:cNvPr id="7" name="15 Rectángulo redondeado">
          <a:hlinkClick xmlns:r="http://schemas.openxmlformats.org/officeDocument/2006/relationships" r:id="rId2"/>
          <a:extLst>
            <a:ext uri="{FF2B5EF4-FFF2-40B4-BE49-F238E27FC236}">
              <a16:creationId xmlns:a16="http://schemas.microsoft.com/office/drawing/2014/main" id="{00000000-0008-0000-0100-000007000000}"/>
            </a:ext>
          </a:extLst>
        </xdr:cNvPr>
        <xdr:cNvSpPr/>
      </xdr:nvSpPr>
      <xdr:spPr>
        <a:xfrm flipH="1">
          <a:off x="9349588" y="597292"/>
          <a:ext cx="1518435" cy="431408"/>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17</xdr:col>
      <xdr:colOff>133350</xdr:colOff>
      <xdr:row>6</xdr:row>
      <xdr:rowOff>180975</xdr:rowOff>
    </xdr:from>
    <xdr:to>
      <xdr:col>17</xdr:col>
      <xdr:colOff>1638300</xdr:colOff>
      <xdr:row>8</xdr:row>
      <xdr:rowOff>123824</xdr:rowOff>
    </xdr:to>
    <xdr:sp macro="" textlink="">
      <xdr:nvSpPr>
        <xdr:cNvPr id="8" name="21 Rectángulo redondeado">
          <a:hlinkClick xmlns:r="http://schemas.openxmlformats.org/officeDocument/2006/relationships" r:id="rId3"/>
          <a:extLst>
            <a:ext uri="{FF2B5EF4-FFF2-40B4-BE49-F238E27FC236}">
              <a16:creationId xmlns:a16="http://schemas.microsoft.com/office/drawing/2014/main" id="{00000000-0008-0000-0100-000008000000}"/>
            </a:ext>
          </a:extLst>
        </xdr:cNvPr>
        <xdr:cNvSpPr/>
      </xdr:nvSpPr>
      <xdr:spPr>
        <a:xfrm flipH="1">
          <a:off x="9363075" y="1219200"/>
          <a:ext cx="1504950" cy="438149"/>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Consolidado grupos</a:t>
          </a:r>
          <a:r>
            <a:rPr lang="es-CO" sz="900" b="1" cap="none" spc="0" baseline="0">
              <a:ln>
                <a:noFill/>
              </a:ln>
              <a:solidFill>
                <a:schemeClr val="tx1"/>
              </a:solidFill>
              <a:effectLst/>
              <a:latin typeface="+mn-lt"/>
              <a:ea typeface="+mn-ea"/>
              <a:cs typeface="+mn-cs"/>
            </a:rPr>
            <a:t> Investigación</a:t>
          </a:r>
          <a:endParaRPr lang="es-CO" sz="900" b="1" cap="none" spc="0">
            <a:ln>
              <a:noFill/>
            </a:ln>
            <a:solidFill>
              <a:schemeClr val="tx1"/>
            </a:solidFill>
            <a:effectLst/>
            <a:latin typeface="+mn-lt"/>
            <a:ea typeface="+mn-ea"/>
            <a:cs typeface="+mn-cs"/>
          </a:endParaRPr>
        </a:p>
      </xdr:txBody>
    </xdr:sp>
    <xdr:clientData/>
  </xdr:twoCellAnchor>
  <xdr:twoCellAnchor editAs="absolute">
    <xdr:from>
      <xdr:col>17</xdr:col>
      <xdr:colOff>146324</xdr:colOff>
      <xdr:row>9</xdr:row>
      <xdr:rowOff>76200</xdr:rowOff>
    </xdr:from>
    <xdr:to>
      <xdr:col>17</xdr:col>
      <xdr:colOff>1638300</xdr:colOff>
      <xdr:row>11</xdr:row>
      <xdr:rowOff>133349</xdr:rowOff>
    </xdr:to>
    <xdr:sp macro="" textlink="">
      <xdr:nvSpPr>
        <xdr:cNvPr id="10" name="21 Rectángulo redondeado">
          <a:hlinkClick xmlns:r="http://schemas.openxmlformats.org/officeDocument/2006/relationships" r:id="rId4"/>
          <a:extLst>
            <a:ext uri="{FF2B5EF4-FFF2-40B4-BE49-F238E27FC236}">
              <a16:creationId xmlns:a16="http://schemas.microsoft.com/office/drawing/2014/main" id="{00000000-0008-0000-0100-00000A000000}"/>
            </a:ext>
          </a:extLst>
        </xdr:cNvPr>
        <xdr:cNvSpPr/>
      </xdr:nvSpPr>
      <xdr:spPr>
        <a:xfrm>
          <a:off x="9376049" y="1800225"/>
          <a:ext cx="1491976"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Grupos de Investigación</a:t>
          </a:r>
        </a:p>
      </xdr:txBody>
    </xdr:sp>
    <xdr:clientData/>
  </xdr:twoCellAnchor>
  <xdr:twoCellAnchor editAs="absolute">
    <xdr:from>
      <xdr:col>17</xdr:col>
      <xdr:colOff>175721</xdr:colOff>
      <xdr:row>12</xdr:row>
      <xdr:rowOff>85725</xdr:rowOff>
    </xdr:from>
    <xdr:to>
      <xdr:col>17</xdr:col>
      <xdr:colOff>1628775</xdr:colOff>
      <xdr:row>14</xdr:row>
      <xdr:rowOff>171449</xdr:rowOff>
    </xdr:to>
    <xdr:sp macro="" textlink="">
      <xdr:nvSpPr>
        <xdr:cNvPr id="11" name="21 Rectángulo redondeado">
          <a:hlinkClick xmlns:r="http://schemas.openxmlformats.org/officeDocument/2006/relationships" r:id="rId5"/>
          <a:extLst>
            <a:ext uri="{FF2B5EF4-FFF2-40B4-BE49-F238E27FC236}">
              <a16:creationId xmlns:a16="http://schemas.microsoft.com/office/drawing/2014/main" id="{00000000-0008-0000-0100-00000B000000}"/>
            </a:ext>
          </a:extLst>
        </xdr:cNvPr>
        <xdr:cNvSpPr/>
      </xdr:nvSpPr>
      <xdr:spPr>
        <a:xfrm>
          <a:off x="9405446" y="2381250"/>
          <a:ext cx="1453054"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Investigadores Colciencias</a:t>
          </a:r>
        </a:p>
      </xdr:txBody>
    </xdr:sp>
    <xdr:clientData/>
  </xdr:twoCellAnchor>
  <xdr:twoCellAnchor editAs="absolute">
    <xdr:from>
      <xdr:col>17</xdr:col>
      <xdr:colOff>171451</xdr:colOff>
      <xdr:row>15</xdr:row>
      <xdr:rowOff>114300</xdr:rowOff>
    </xdr:from>
    <xdr:to>
      <xdr:col>17</xdr:col>
      <xdr:colOff>1619250</xdr:colOff>
      <xdr:row>17</xdr:row>
      <xdr:rowOff>171449</xdr:rowOff>
    </xdr:to>
    <xdr:sp macro="" textlink="">
      <xdr:nvSpPr>
        <xdr:cNvPr id="15" name="21 Rectángulo redondeado">
          <a:hlinkClick xmlns:r="http://schemas.openxmlformats.org/officeDocument/2006/relationships" r:id="rId6"/>
          <a:extLst>
            <a:ext uri="{FF2B5EF4-FFF2-40B4-BE49-F238E27FC236}">
              <a16:creationId xmlns:a16="http://schemas.microsoft.com/office/drawing/2014/main" id="{00000000-0008-0000-0100-00000F000000}"/>
            </a:ext>
          </a:extLst>
        </xdr:cNvPr>
        <xdr:cNvSpPr/>
      </xdr:nvSpPr>
      <xdr:spPr>
        <a:xfrm>
          <a:off x="9401176" y="2952750"/>
          <a:ext cx="1447799"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Semilleros de Investigación</a:t>
          </a:r>
        </a:p>
      </xdr:txBody>
    </xdr:sp>
    <xdr:clientData/>
  </xdr:twoCellAnchor>
  <xdr:twoCellAnchor editAs="absolute">
    <xdr:from>
      <xdr:col>17</xdr:col>
      <xdr:colOff>193949</xdr:colOff>
      <xdr:row>18</xdr:row>
      <xdr:rowOff>161925</xdr:rowOff>
    </xdr:from>
    <xdr:to>
      <xdr:col>17</xdr:col>
      <xdr:colOff>1647825</xdr:colOff>
      <xdr:row>21</xdr:row>
      <xdr:rowOff>95251</xdr:rowOff>
    </xdr:to>
    <xdr:sp macro="" textlink="">
      <xdr:nvSpPr>
        <xdr:cNvPr id="16" name="21 Rectángulo redondeado">
          <a:hlinkClick xmlns:r="http://schemas.openxmlformats.org/officeDocument/2006/relationships" r:id="rId7"/>
          <a:extLst>
            <a:ext uri="{FF2B5EF4-FFF2-40B4-BE49-F238E27FC236}">
              <a16:creationId xmlns:a16="http://schemas.microsoft.com/office/drawing/2014/main" id="{00000000-0008-0000-0100-000010000000}"/>
            </a:ext>
          </a:extLst>
        </xdr:cNvPr>
        <xdr:cNvSpPr/>
      </xdr:nvSpPr>
      <xdr:spPr>
        <a:xfrm>
          <a:off x="9423674" y="3571875"/>
          <a:ext cx="1453876" cy="504826"/>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Proyectos de investigación</a:t>
          </a:r>
        </a:p>
      </xdr:txBody>
    </xdr:sp>
    <xdr:clientData/>
  </xdr:twoCellAnchor>
  <xdr:twoCellAnchor editAs="absolute">
    <xdr:from>
      <xdr:col>17</xdr:col>
      <xdr:colOff>204296</xdr:colOff>
      <xdr:row>22</xdr:row>
      <xdr:rowOff>76199</xdr:rowOff>
    </xdr:from>
    <xdr:to>
      <xdr:col>17</xdr:col>
      <xdr:colOff>1657350</xdr:colOff>
      <xdr:row>24</xdr:row>
      <xdr:rowOff>180974</xdr:rowOff>
    </xdr:to>
    <xdr:sp macro="" textlink="">
      <xdr:nvSpPr>
        <xdr:cNvPr id="18" name="21 Rectángulo redondeado">
          <a:hlinkClick xmlns:r="http://schemas.openxmlformats.org/officeDocument/2006/relationships" r:id="rId8"/>
          <a:extLst>
            <a:ext uri="{FF2B5EF4-FFF2-40B4-BE49-F238E27FC236}">
              <a16:creationId xmlns:a16="http://schemas.microsoft.com/office/drawing/2014/main" id="{00000000-0008-0000-0100-000012000000}"/>
            </a:ext>
          </a:extLst>
        </xdr:cNvPr>
        <xdr:cNvSpPr/>
      </xdr:nvSpPr>
      <xdr:spPr>
        <a:xfrm>
          <a:off x="9434021" y="4248149"/>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Productos Académica-Artículos Scopus</a:t>
          </a:r>
        </a:p>
      </xdr:txBody>
    </xdr:sp>
    <xdr:clientData/>
  </xdr:twoCellAnchor>
  <xdr:twoCellAnchor editAs="absolute">
    <xdr:from>
      <xdr:col>17</xdr:col>
      <xdr:colOff>213821</xdr:colOff>
      <xdr:row>25</xdr:row>
      <xdr:rowOff>123824</xdr:rowOff>
    </xdr:from>
    <xdr:to>
      <xdr:col>17</xdr:col>
      <xdr:colOff>1666875</xdr:colOff>
      <xdr:row>28</xdr:row>
      <xdr:rowOff>38099</xdr:rowOff>
    </xdr:to>
    <xdr:sp macro="" textlink="">
      <xdr:nvSpPr>
        <xdr:cNvPr id="19" name="21 Rectángulo redondeado">
          <a:hlinkClick xmlns:r="http://schemas.openxmlformats.org/officeDocument/2006/relationships" r:id="rId9"/>
          <a:extLst>
            <a:ext uri="{FF2B5EF4-FFF2-40B4-BE49-F238E27FC236}">
              <a16:creationId xmlns:a16="http://schemas.microsoft.com/office/drawing/2014/main" id="{00000000-0008-0000-0100-000013000000}"/>
            </a:ext>
          </a:extLst>
        </xdr:cNvPr>
        <xdr:cNvSpPr/>
      </xdr:nvSpPr>
      <xdr:spPr>
        <a:xfrm>
          <a:off x="9443546" y="4867274"/>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Incentivos</a:t>
          </a:r>
          <a:r>
            <a:rPr lang="es-CO" sz="1000" b="1" cap="none" spc="0" baseline="0">
              <a:ln>
                <a:noFill/>
              </a:ln>
              <a:solidFill>
                <a:schemeClr val="tx1"/>
              </a:solidFill>
              <a:effectLst/>
              <a:latin typeface="+mn-lt"/>
              <a:ea typeface="+mn-ea"/>
              <a:cs typeface="+mn-cs"/>
            </a:rPr>
            <a:t> por producción académica</a:t>
          </a:r>
          <a:endParaRPr lang="es-CO" sz="1000" b="1" cap="none" spc="0">
            <a:ln>
              <a:noFill/>
            </a:ln>
            <a:solidFill>
              <a:schemeClr val="tx1"/>
            </a:solidFill>
            <a:effectLst/>
            <a:latin typeface="+mn-lt"/>
            <a:ea typeface="+mn-ea"/>
            <a:cs typeface="+mn-cs"/>
          </a:endParaRPr>
        </a:p>
      </xdr:txBody>
    </xdr:sp>
    <xdr:clientData/>
  </xdr:twoCellAnchor>
  <xdr:twoCellAnchor editAs="absolute">
    <xdr:from>
      <xdr:col>17</xdr:col>
      <xdr:colOff>242396</xdr:colOff>
      <xdr:row>28</xdr:row>
      <xdr:rowOff>180974</xdr:rowOff>
    </xdr:from>
    <xdr:to>
      <xdr:col>17</xdr:col>
      <xdr:colOff>1695450</xdr:colOff>
      <xdr:row>31</xdr:row>
      <xdr:rowOff>95249</xdr:rowOff>
    </xdr:to>
    <xdr:sp macro="" textlink="">
      <xdr:nvSpPr>
        <xdr:cNvPr id="20" name="21 Rectángulo redondeado">
          <a:hlinkClick xmlns:r="http://schemas.openxmlformats.org/officeDocument/2006/relationships" r:id="rId10"/>
          <a:extLst>
            <a:ext uri="{FF2B5EF4-FFF2-40B4-BE49-F238E27FC236}">
              <a16:creationId xmlns:a16="http://schemas.microsoft.com/office/drawing/2014/main" id="{00000000-0008-0000-0100-000014000000}"/>
            </a:ext>
          </a:extLst>
        </xdr:cNvPr>
        <xdr:cNvSpPr/>
      </xdr:nvSpPr>
      <xdr:spPr>
        <a:xfrm>
          <a:off x="9472121" y="5495924"/>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Consultoría</a:t>
          </a:r>
        </a:p>
      </xdr:txBody>
    </xdr:sp>
    <xdr:clientData/>
  </xdr:twoCellAnchor>
  <xdr:twoCellAnchor editAs="absolute">
    <xdr:from>
      <xdr:col>17</xdr:col>
      <xdr:colOff>251921</xdr:colOff>
      <xdr:row>32</xdr:row>
      <xdr:rowOff>9524</xdr:rowOff>
    </xdr:from>
    <xdr:to>
      <xdr:col>17</xdr:col>
      <xdr:colOff>1704975</xdr:colOff>
      <xdr:row>34</xdr:row>
      <xdr:rowOff>66674</xdr:rowOff>
    </xdr:to>
    <xdr:sp macro="" textlink="">
      <xdr:nvSpPr>
        <xdr:cNvPr id="21" name="21 Rectángulo redondeado">
          <a:hlinkClick xmlns:r="http://schemas.openxmlformats.org/officeDocument/2006/relationships" r:id="rId11"/>
          <a:extLst>
            <a:ext uri="{FF2B5EF4-FFF2-40B4-BE49-F238E27FC236}">
              <a16:creationId xmlns:a16="http://schemas.microsoft.com/office/drawing/2014/main" id="{00000000-0008-0000-0100-000015000000}"/>
            </a:ext>
          </a:extLst>
        </xdr:cNvPr>
        <xdr:cNvSpPr/>
      </xdr:nvSpPr>
      <xdr:spPr>
        <a:xfrm>
          <a:off x="9481646" y="6086474"/>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Patentes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647910</xdr:colOff>
      <xdr:row>0</xdr:row>
      <xdr:rowOff>133246</xdr:rowOff>
    </xdr:from>
    <xdr:ext cx="2000250" cy="405432"/>
    <xdr:sp macro="" textlink="">
      <xdr:nvSpPr>
        <xdr:cNvPr id="2" name="22 Rectángulo">
          <a:extLst>
            <a:ext uri="{FF2B5EF4-FFF2-40B4-BE49-F238E27FC236}">
              <a16:creationId xmlns:a16="http://schemas.microsoft.com/office/drawing/2014/main" id="{00000000-0008-0000-0200-000002000000}"/>
            </a:ext>
          </a:extLst>
        </xdr:cNvPr>
        <xdr:cNvSpPr/>
      </xdr:nvSpPr>
      <xdr:spPr>
        <a:xfrm>
          <a:off x="10874201" y="133246"/>
          <a:ext cx="2000250" cy="405432"/>
        </a:xfrm>
        <a:prstGeom prst="rect">
          <a:avLst/>
        </a:prstGeom>
        <a:noFill/>
      </xdr:spPr>
      <xdr:txBody>
        <a:bodyPr vertOverflow="clip" horzOverflow="clip" wrap="square" lIns="91440" tIns="45720" rIns="91440" bIns="45720">
          <a:spAutoFit/>
        </a:bodyPr>
        <a:lstStyle/>
        <a:p>
          <a:pPr algn="ctr"/>
          <a:r>
            <a:rPr lang="es-E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Investigación</a:t>
          </a:r>
        </a:p>
      </xdr:txBody>
    </xdr:sp>
    <xdr:clientData/>
  </xdr:oneCellAnchor>
  <xdr:twoCellAnchor editAs="oneCell">
    <xdr:from>
      <xdr:col>3</xdr:col>
      <xdr:colOff>0</xdr:colOff>
      <xdr:row>0</xdr:row>
      <xdr:rowOff>66675</xdr:rowOff>
    </xdr:from>
    <xdr:to>
      <xdr:col>3</xdr:col>
      <xdr:colOff>1181100</xdr:colOff>
      <xdr:row>1</xdr:row>
      <xdr:rowOff>157428</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7275" y="66675"/>
          <a:ext cx="1181100" cy="281253"/>
        </a:xfrm>
        <a:prstGeom prst="rect">
          <a:avLst/>
        </a:prstGeom>
      </xdr:spPr>
    </xdr:pic>
    <xdr:clientData/>
  </xdr:twoCellAnchor>
  <xdr:twoCellAnchor editAs="absolute">
    <xdr:from>
      <xdr:col>16</xdr:col>
      <xdr:colOff>160146</xdr:colOff>
      <xdr:row>3</xdr:row>
      <xdr:rowOff>209550</xdr:rowOff>
    </xdr:from>
    <xdr:to>
      <xdr:col>16</xdr:col>
      <xdr:colOff>1678581</xdr:colOff>
      <xdr:row>4</xdr:row>
      <xdr:rowOff>336158</xdr:rowOff>
    </xdr:to>
    <xdr:sp macro="" textlink="">
      <xdr:nvSpPr>
        <xdr:cNvPr id="18" name="15 Rectángulo redondeado">
          <a:hlinkClick xmlns:r="http://schemas.openxmlformats.org/officeDocument/2006/relationships" r:id="rId2"/>
          <a:extLst>
            <a:ext uri="{FF2B5EF4-FFF2-40B4-BE49-F238E27FC236}">
              <a16:creationId xmlns:a16="http://schemas.microsoft.com/office/drawing/2014/main" id="{D93C65EC-E15B-4142-821F-D865149F37DB}"/>
            </a:ext>
          </a:extLst>
        </xdr:cNvPr>
        <xdr:cNvSpPr/>
      </xdr:nvSpPr>
      <xdr:spPr>
        <a:xfrm flipH="1">
          <a:off x="11642481" y="774770"/>
          <a:ext cx="1518435" cy="430152"/>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16</xdr:col>
      <xdr:colOff>173633</xdr:colOff>
      <xdr:row>4</xdr:row>
      <xdr:rowOff>526658</xdr:rowOff>
    </xdr:from>
    <xdr:to>
      <xdr:col>16</xdr:col>
      <xdr:colOff>1678583</xdr:colOff>
      <xdr:row>5</xdr:row>
      <xdr:rowOff>250432</xdr:rowOff>
    </xdr:to>
    <xdr:sp macro="" textlink="">
      <xdr:nvSpPr>
        <xdr:cNvPr id="19" name="21 Rectángulo redondeado">
          <a:hlinkClick xmlns:r="http://schemas.openxmlformats.org/officeDocument/2006/relationships" r:id="rId3"/>
          <a:extLst>
            <a:ext uri="{FF2B5EF4-FFF2-40B4-BE49-F238E27FC236}">
              <a16:creationId xmlns:a16="http://schemas.microsoft.com/office/drawing/2014/main" id="{1495020D-C6E5-4411-AE71-1A3352287752}"/>
            </a:ext>
          </a:extLst>
        </xdr:cNvPr>
        <xdr:cNvSpPr/>
      </xdr:nvSpPr>
      <xdr:spPr>
        <a:xfrm flipH="1">
          <a:off x="11655968" y="1395422"/>
          <a:ext cx="1504950" cy="435532"/>
        </a:xfrm>
        <a:prstGeom prst="roundRect">
          <a:avLst/>
        </a:prstGeom>
        <a:solidFill>
          <a:sysClr val="window" lastClr="FFFFFF"/>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Consolidado grupos</a:t>
          </a:r>
          <a:r>
            <a:rPr lang="es-CO" sz="900" b="1" cap="none" spc="0" baseline="0">
              <a:ln>
                <a:noFill/>
              </a:ln>
              <a:solidFill>
                <a:schemeClr val="tx1"/>
              </a:solidFill>
              <a:effectLst/>
              <a:latin typeface="+mn-lt"/>
              <a:ea typeface="+mn-ea"/>
              <a:cs typeface="+mn-cs"/>
            </a:rPr>
            <a:t> Investigación</a:t>
          </a:r>
          <a:endParaRPr lang="es-CO" sz="900" b="1" cap="none" spc="0">
            <a:ln>
              <a:noFill/>
            </a:ln>
            <a:solidFill>
              <a:schemeClr val="tx1"/>
            </a:solidFill>
            <a:effectLst/>
            <a:latin typeface="+mn-lt"/>
            <a:ea typeface="+mn-ea"/>
            <a:cs typeface="+mn-cs"/>
          </a:endParaRPr>
        </a:p>
      </xdr:txBody>
    </xdr:sp>
    <xdr:clientData/>
  </xdr:twoCellAnchor>
  <xdr:twoCellAnchor editAs="absolute">
    <xdr:from>
      <xdr:col>16</xdr:col>
      <xdr:colOff>186607</xdr:colOff>
      <xdr:row>5</xdr:row>
      <xdr:rowOff>393308</xdr:rowOff>
    </xdr:from>
    <xdr:to>
      <xdr:col>16</xdr:col>
      <xdr:colOff>1678583</xdr:colOff>
      <xdr:row>5</xdr:row>
      <xdr:rowOff>831457</xdr:rowOff>
    </xdr:to>
    <xdr:sp macro="" textlink="">
      <xdr:nvSpPr>
        <xdr:cNvPr id="20" name="21 Rectángulo redondeado">
          <a:hlinkClick xmlns:r="http://schemas.openxmlformats.org/officeDocument/2006/relationships" r:id="rId4"/>
          <a:extLst>
            <a:ext uri="{FF2B5EF4-FFF2-40B4-BE49-F238E27FC236}">
              <a16:creationId xmlns:a16="http://schemas.microsoft.com/office/drawing/2014/main" id="{278C8B01-519A-478D-B422-80F422E3DCB0}"/>
            </a:ext>
          </a:extLst>
        </xdr:cNvPr>
        <xdr:cNvSpPr/>
      </xdr:nvSpPr>
      <xdr:spPr>
        <a:xfrm>
          <a:off x="11668942" y="1973830"/>
          <a:ext cx="1491976" cy="438149"/>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Grupos de Investigación</a:t>
          </a:r>
        </a:p>
      </xdr:txBody>
    </xdr:sp>
    <xdr:clientData/>
  </xdr:twoCellAnchor>
  <xdr:twoCellAnchor editAs="absolute">
    <xdr:from>
      <xdr:col>16</xdr:col>
      <xdr:colOff>216004</xdr:colOff>
      <xdr:row>6</xdr:row>
      <xdr:rowOff>117083</xdr:rowOff>
    </xdr:from>
    <xdr:to>
      <xdr:col>16</xdr:col>
      <xdr:colOff>1669058</xdr:colOff>
      <xdr:row>6</xdr:row>
      <xdr:rowOff>555232</xdr:rowOff>
    </xdr:to>
    <xdr:sp macro="" textlink="">
      <xdr:nvSpPr>
        <xdr:cNvPr id="21" name="21 Rectángulo redondeado">
          <a:hlinkClick xmlns:r="http://schemas.openxmlformats.org/officeDocument/2006/relationships" r:id="rId5"/>
          <a:extLst>
            <a:ext uri="{FF2B5EF4-FFF2-40B4-BE49-F238E27FC236}">
              <a16:creationId xmlns:a16="http://schemas.microsoft.com/office/drawing/2014/main" id="{1B1CC8C7-9172-4148-A1FD-61EB01BD7746}"/>
            </a:ext>
          </a:extLst>
        </xdr:cNvPr>
        <xdr:cNvSpPr/>
      </xdr:nvSpPr>
      <xdr:spPr>
        <a:xfrm>
          <a:off x="11698339" y="2555902"/>
          <a:ext cx="1453054"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Investigadores Colciencias</a:t>
          </a:r>
        </a:p>
      </xdr:txBody>
    </xdr:sp>
    <xdr:clientData/>
  </xdr:twoCellAnchor>
  <xdr:twoCellAnchor editAs="absolute">
    <xdr:from>
      <xdr:col>16</xdr:col>
      <xdr:colOff>211734</xdr:colOff>
      <xdr:row>6</xdr:row>
      <xdr:rowOff>688583</xdr:rowOff>
    </xdr:from>
    <xdr:to>
      <xdr:col>16</xdr:col>
      <xdr:colOff>1659533</xdr:colOff>
      <xdr:row>7</xdr:row>
      <xdr:rowOff>269482</xdr:rowOff>
    </xdr:to>
    <xdr:sp macro="" textlink="">
      <xdr:nvSpPr>
        <xdr:cNvPr id="22" name="21 Rectángulo redondeado">
          <a:hlinkClick xmlns:r="http://schemas.openxmlformats.org/officeDocument/2006/relationships" r:id="rId6"/>
          <a:extLst>
            <a:ext uri="{FF2B5EF4-FFF2-40B4-BE49-F238E27FC236}">
              <a16:creationId xmlns:a16="http://schemas.microsoft.com/office/drawing/2014/main" id="{38069601-7287-4602-A1FB-CEB22E551812}"/>
            </a:ext>
          </a:extLst>
        </xdr:cNvPr>
        <xdr:cNvSpPr/>
      </xdr:nvSpPr>
      <xdr:spPr>
        <a:xfrm>
          <a:off x="11694069" y="3127402"/>
          <a:ext cx="1447799" cy="43919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Semilleros de Investigación</a:t>
          </a:r>
        </a:p>
      </xdr:txBody>
    </xdr:sp>
    <xdr:clientData/>
  </xdr:twoCellAnchor>
  <xdr:twoCellAnchor editAs="absolute">
    <xdr:from>
      <xdr:col>16</xdr:col>
      <xdr:colOff>234232</xdr:colOff>
      <xdr:row>7</xdr:row>
      <xdr:rowOff>402832</xdr:rowOff>
    </xdr:from>
    <xdr:to>
      <xdr:col>16</xdr:col>
      <xdr:colOff>1688108</xdr:colOff>
      <xdr:row>9</xdr:row>
      <xdr:rowOff>21832</xdr:rowOff>
    </xdr:to>
    <xdr:sp macro="" textlink="">
      <xdr:nvSpPr>
        <xdr:cNvPr id="23" name="21 Rectángulo redondeado">
          <a:hlinkClick xmlns:r="http://schemas.openxmlformats.org/officeDocument/2006/relationships" r:id="rId7"/>
          <a:extLst>
            <a:ext uri="{FF2B5EF4-FFF2-40B4-BE49-F238E27FC236}">
              <a16:creationId xmlns:a16="http://schemas.microsoft.com/office/drawing/2014/main" id="{D16D9839-22C3-42B1-BD88-6ED207659A2B}"/>
            </a:ext>
          </a:extLst>
        </xdr:cNvPr>
        <xdr:cNvSpPr/>
      </xdr:nvSpPr>
      <xdr:spPr>
        <a:xfrm>
          <a:off x="11716567" y="3699947"/>
          <a:ext cx="1453876" cy="634303"/>
        </a:xfrm>
        <a:prstGeom prst="roundRect">
          <a:avLst/>
        </a:prstGeom>
        <a:solidFill>
          <a:schemeClr val="bg1"/>
        </a:solidFill>
        <a:ln>
          <a:solidFill>
            <a:srgbClr val="00B0F0"/>
          </a:solidFill>
        </a:ln>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Proyectos de investigación</a:t>
          </a:r>
        </a:p>
      </xdr:txBody>
    </xdr:sp>
    <xdr:clientData/>
  </xdr:twoCellAnchor>
  <xdr:twoCellAnchor editAs="absolute">
    <xdr:from>
      <xdr:col>16</xdr:col>
      <xdr:colOff>206479</xdr:colOff>
      <xdr:row>9</xdr:row>
      <xdr:rowOff>126607</xdr:rowOff>
    </xdr:from>
    <xdr:to>
      <xdr:col>16</xdr:col>
      <xdr:colOff>1659533</xdr:colOff>
      <xdr:row>10</xdr:row>
      <xdr:rowOff>183757</xdr:rowOff>
    </xdr:to>
    <xdr:sp macro="" textlink="">
      <xdr:nvSpPr>
        <xdr:cNvPr id="24" name="21 Rectángulo redondeado">
          <a:hlinkClick xmlns:r="http://schemas.openxmlformats.org/officeDocument/2006/relationships" r:id="rId8"/>
          <a:extLst>
            <a:ext uri="{FF2B5EF4-FFF2-40B4-BE49-F238E27FC236}">
              <a16:creationId xmlns:a16="http://schemas.microsoft.com/office/drawing/2014/main" id="{7956DD95-C504-4E83-9592-DC5277D990E4}"/>
            </a:ext>
          </a:extLst>
        </xdr:cNvPr>
        <xdr:cNvSpPr/>
      </xdr:nvSpPr>
      <xdr:spPr>
        <a:xfrm>
          <a:off x="11688814" y="4439025"/>
          <a:ext cx="1453054" cy="486298"/>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Productos Académica-Artículos Scopus</a:t>
          </a:r>
        </a:p>
      </xdr:txBody>
    </xdr:sp>
    <xdr:clientData/>
  </xdr:twoCellAnchor>
  <xdr:twoCellAnchor editAs="absolute">
    <xdr:from>
      <xdr:col>16</xdr:col>
      <xdr:colOff>216004</xdr:colOff>
      <xdr:row>10</xdr:row>
      <xdr:rowOff>317107</xdr:rowOff>
    </xdr:from>
    <xdr:to>
      <xdr:col>16</xdr:col>
      <xdr:colOff>1669058</xdr:colOff>
      <xdr:row>11</xdr:row>
      <xdr:rowOff>88507</xdr:rowOff>
    </xdr:to>
    <xdr:sp macro="" textlink="">
      <xdr:nvSpPr>
        <xdr:cNvPr id="25" name="21 Rectángulo redondeado">
          <a:hlinkClick xmlns:r="http://schemas.openxmlformats.org/officeDocument/2006/relationships" r:id="rId9"/>
          <a:extLst>
            <a:ext uri="{FF2B5EF4-FFF2-40B4-BE49-F238E27FC236}">
              <a16:creationId xmlns:a16="http://schemas.microsoft.com/office/drawing/2014/main" id="{ED041A79-10E1-45A9-8621-BF0725E8C31B}"/>
            </a:ext>
          </a:extLst>
        </xdr:cNvPr>
        <xdr:cNvSpPr/>
      </xdr:nvSpPr>
      <xdr:spPr>
        <a:xfrm>
          <a:off x="11698339" y="5058673"/>
          <a:ext cx="1453054" cy="483158"/>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Incentivos</a:t>
          </a:r>
          <a:r>
            <a:rPr lang="es-CO" sz="1000" b="1" cap="none" spc="0" baseline="0">
              <a:ln>
                <a:noFill/>
              </a:ln>
              <a:solidFill>
                <a:schemeClr val="tx1"/>
              </a:solidFill>
              <a:effectLst/>
              <a:latin typeface="+mn-lt"/>
              <a:ea typeface="+mn-ea"/>
              <a:cs typeface="+mn-cs"/>
            </a:rPr>
            <a:t> por producción académica</a:t>
          </a:r>
          <a:endParaRPr lang="es-CO" sz="1000" b="1" cap="none" spc="0">
            <a:ln>
              <a:noFill/>
            </a:ln>
            <a:solidFill>
              <a:schemeClr val="tx1"/>
            </a:solidFill>
            <a:effectLst/>
            <a:latin typeface="+mn-lt"/>
            <a:ea typeface="+mn-ea"/>
            <a:cs typeface="+mn-cs"/>
          </a:endParaRPr>
        </a:p>
      </xdr:txBody>
    </xdr:sp>
    <xdr:clientData/>
  </xdr:twoCellAnchor>
  <xdr:twoCellAnchor editAs="absolute">
    <xdr:from>
      <xdr:col>16</xdr:col>
      <xdr:colOff>244579</xdr:colOff>
      <xdr:row>11</xdr:row>
      <xdr:rowOff>231382</xdr:rowOff>
    </xdr:from>
    <xdr:to>
      <xdr:col>16</xdr:col>
      <xdr:colOff>1697633</xdr:colOff>
      <xdr:row>12</xdr:row>
      <xdr:rowOff>259957</xdr:rowOff>
    </xdr:to>
    <xdr:sp macro="" textlink="">
      <xdr:nvSpPr>
        <xdr:cNvPr id="26" name="21 Rectángulo redondeado">
          <a:hlinkClick xmlns:r="http://schemas.openxmlformats.org/officeDocument/2006/relationships" r:id="rId10"/>
          <a:extLst>
            <a:ext uri="{FF2B5EF4-FFF2-40B4-BE49-F238E27FC236}">
              <a16:creationId xmlns:a16="http://schemas.microsoft.com/office/drawing/2014/main" id="{A62EB322-125D-4FD2-BC5F-F73E18E3B66C}"/>
            </a:ext>
          </a:extLst>
        </xdr:cNvPr>
        <xdr:cNvSpPr/>
      </xdr:nvSpPr>
      <xdr:spPr>
        <a:xfrm>
          <a:off x="11726914" y="5684706"/>
          <a:ext cx="1453054" cy="4891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Consultoría</a:t>
          </a:r>
        </a:p>
      </xdr:txBody>
    </xdr:sp>
    <xdr:clientData/>
  </xdr:twoCellAnchor>
  <xdr:twoCellAnchor editAs="absolute">
    <xdr:from>
      <xdr:col>16</xdr:col>
      <xdr:colOff>254104</xdr:colOff>
      <xdr:row>12</xdr:row>
      <xdr:rowOff>364732</xdr:rowOff>
    </xdr:from>
    <xdr:to>
      <xdr:col>16</xdr:col>
      <xdr:colOff>1707158</xdr:colOff>
      <xdr:row>13</xdr:row>
      <xdr:rowOff>393307</xdr:rowOff>
    </xdr:to>
    <xdr:sp macro="" textlink="">
      <xdr:nvSpPr>
        <xdr:cNvPr id="27" name="21 Rectángulo redondeado">
          <a:hlinkClick xmlns:r="http://schemas.openxmlformats.org/officeDocument/2006/relationships" r:id="rId11"/>
          <a:extLst>
            <a:ext uri="{FF2B5EF4-FFF2-40B4-BE49-F238E27FC236}">
              <a16:creationId xmlns:a16="http://schemas.microsoft.com/office/drawing/2014/main" id="{751DB75F-36DD-4FA7-B2FA-CBFAC593F7FE}"/>
            </a:ext>
          </a:extLst>
        </xdr:cNvPr>
        <xdr:cNvSpPr/>
      </xdr:nvSpPr>
      <xdr:spPr>
        <a:xfrm>
          <a:off x="11736439" y="6278606"/>
          <a:ext cx="1453054" cy="489124"/>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Patentes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352426</xdr:colOff>
      <xdr:row>0</xdr:row>
      <xdr:rowOff>133350</xdr:rowOff>
    </xdr:from>
    <xdr:to>
      <xdr:col>5</xdr:col>
      <xdr:colOff>723901</xdr:colOff>
      <xdr:row>1</xdr:row>
      <xdr:rowOff>182671</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0426" y="133350"/>
          <a:ext cx="1133475" cy="239821"/>
        </a:xfrm>
        <a:prstGeom prst="rect">
          <a:avLst/>
        </a:prstGeom>
      </xdr:spPr>
    </xdr:pic>
    <xdr:clientData/>
  </xdr:twoCellAnchor>
  <xdr:twoCellAnchor editAs="absolute">
    <xdr:from>
      <xdr:col>12</xdr:col>
      <xdr:colOff>171450</xdr:colOff>
      <xdr:row>3</xdr:row>
      <xdr:rowOff>95250</xdr:rowOff>
    </xdr:from>
    <xdr:to>
      <xdr:col>12</xdr:col>
      <xdr:colOff>1689885</xdr:colOff>
      <xdr:row>5</xdr:row>
      <xdr:rowOff>126608</xdr:rowOff>
    </xdr:to>
    <xdr:sp macro="" textlink="">
      <xdr:nvSpPr>
        <xdr:cNvPr id="13" name="15 Rectángulo redondeado">
          <a:hlinkClick xmlns:r="http://schemas.openxmlformats.org/officeDocument/2006/relationships" r:id="rId2"/>
          <a:extLst>
            <a:ext uri="{FF2B5EF4-FFF2-40B4-BE49-F238E27FC236}">
              <a16:creationId xmlns:a16="http://schemas.microsoft.com/office/drawing/2014/main" id="{00000000-0008-0000-0300-00000D000000}"/>
            </a:ext>
          </a:extLst>
        </xdr:cNvPr>
        <xdr:cNvSpPr/>
      </xdr:nvSpPr>
      <xdr:spPr>
        <a:xfrm flipH="1">
          <a:off x="7877175" y="666750"/>
          <a:ext cx="1518435" cy="431408"/>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12</xdr:col>
      <xdr:colOff>165887</xdr:colOff>
      <xdr:row>6</xdr:row>
      <xdr:rowOff>88508</xdr:rowOff>
    </xdr:from>
    <xdr:to>
      <xdr:col>12</xdr:col>
      <xdr:colOff>1670837</xdr:colOff>
      <xdr:row>8</xdr:row>
      <xdr:rowOff>126607</xdr:rowOff>
    </xdr:to>
    <xdr:sp macro="" textlink="">
      <xdr:nvSpPr>
        <xdr:cNvPr id="14" name="21 Rectángulo redondeado">
          <a:hlinkClick xmlns:r="http://schemas.openxmlformats.org/officeDocument/2006/relationships" r:id="rId3"/>
          <a:extLst>
            <a:ext uri="{FF2B5EF4-FFF2-40B4-BE49-F238E27FC236}">
              <a16:creationId xmlns:a16="http://schemas.microsoft.com/office/drawing/2014/main" id="{00000000-0008-0000-0300-00000E000000}"/>
            </a:ext>
          </a:extLst>
        </xdr:cNvPr>
        <xdr:cNvSpPr/>
      </xdr:nvSpPr>
      <xdr:spPr>
        <a:xfrm flipH="1">
          <a:off x="7871612" y="1260083"/>
          <a:ext cx="1504950" cy="438149"/>
        </a:xfrm>
        <a:prstGeom prst="roundRect">
          <a:avLst/>
        </a:prstGeom>
        <a:solidFill>
          <a:sysClr val="window" lastClr="FFFFFF"/>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Consolidado grupos</a:t>
          </a:r>
          <a:r>
            <a:rPr lang="es-CO" sz="900" b="1" cap="none" spc="0" baseline="0">
              <a:ln>
                <a:noFill/>
              </a:ln>
              <a:solidFill>
                <a:schemeClr val="tx1"/>
              </a:solidFill>
              <a:effectLst/>
              <a:latin typeface="+mn-lt"/>
              <a:ea typeface="+mn-ea"/>
              <a:cs typeface="+mn-cs"/>
            </a:rPr>
            <a:t> Investigación</a:t>
          </a:r>
          <a:endParaRPr lang="es-CO" sz="900" b="1" cap="none" spc="0">
            <a:ln>
              <a:noFill/>
            </a:ln>
            <a:solidFill>
              <a:schemeClr val="tx1"/>
            </a:solidFill>
            <a:effectLst/>
            <a:latin typeface="+mn-lt"/>
            <a:ea typeface="+mn-ea"/>
            <a:cs typeface="+mn-cs"/>
          </a:endParaRPr>
        </a:p>
      </xdr:txBody>
    </xdr:sp>
    <xdr:clientData/>
  </xdr:twoCellAnchor>
  <xdr:twoCellAnchor editAs="absolute">
    <xdr:from>
      <xdr:col>12</xdr:col>
      <xdr:colOff>197911</xdr:colOff>
      <xdr:row>9</xdr:row>
      <xdr:rowOff>98033</xdr:rowOff>
    </xdr:from>
    <xdr:to>
      <xdr:col>12</xdr:col>
      <xdr:colOff>1689887</xdr:colOff>
      <xdr:row>11</xdr:row>
      <xdr:rowOff>136132</xdr:rowOff>
    </xdr:to>
    <xdr:sp macro="" textlink="">
      <xdr:nvSpPr>
        <xdr:cNvPr id="15" name="21 Rectángulo redondeado">
          <a:hlinkClick xmlns:r="http://schemas.openxmlformats.org/officeDocument/2006/relationships" r:id="rId4"/>
          <a:extLst>
            <a:ext uri="{FF2B5EF4-FFF2-40B4-BE49-F238E27FC236}">
              <a16:creationId xmlns:a16="http://schemas.microsoft.com/office/drawing/2014/main" id="{00000000-0008-0000-0300-00000F000000}"/>
            </a:ext>
          </a:extLst>
        </xdr:cNvPr>
        <xdr:cNvSpPr/>
      </xdr:nvSpPr>
      <xdr:spPr>
        <a:xfrm>
          <a:off x="7903636" y="1869683"/>
          <a:ext cx="1491976"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Grupos de Investigación</a:t>
          </a:r>
        </a:p>
      </xdr:txBody>
    </xdr:sp>
    <xdr:clientData/>
  </xdr:twoCellAnchor>
  <xdr:twoCellAnchor editAs="absolute">
    <xdr:from>
      <xdr:col>12</xdr:col>
      <xdr:colOff>227308</xdr:colOff>
      <xdr:row>12</xdr:row>
      <xdr:rowOff>78983</xdr:rowOff>
    </xdr:from>
    <xdr:to>
      <xdr:col>12</xdr:col>
      <xdr:colOff>1680362</xdr:colOff>
      <xdr:row>14</xdr:row>
      <xdr:rowOff>117082</xdr:rowOff>
    </xdr:to>
    <xdr:sp macro="" textlink="">
      <xdr:nvSpPr>
        <xdr:cNvPr id="16" name="21 Rectángulo redondeado">
          <a:hlinkClick xmlns:r="http://schemas.openxmlformats.org/officeDocument/2006/relationships" r:id="rId5"/>
          <a:extLst>
            <a:ext uri="{FF2B5EF4-FFF2-40B4-BE49-F238E27FC236}">
              <a16:creationId xmlns:a16="http://schemas.microsoft.com/office/drawing/2014/main" id="{00000000-0008-0000-0300-000010000000}"/>
            </a:ext>
          </a:extLst>
        </xdr:cNvPr>
        <xdr:cNvSpPr/>
      </xdr:nvSpPr>
      <xdr:spPr>
        <a:xfrm>
          <a:off x="7933033" y="2450708"/>
          <a:ext cx="1453054" cy="438149"/>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Investigadores Colciencias</a:t>
          </a:r>
        </a:p>
      </xdr:txBody>
    </xdr:sp>
    <xdr:clientData/>
  </xdr:twoCellAnchor>
  <xdr:twoCellAnchor editAs="absolute">
    <xdr:from>
      <xdr:col>12</xdr:col>
      <xdr:colOff>223038</xdr:colOff>
      <xdr:row>15</xdr:row>
      <xdr:rowOff>50408</xdr:rowOff>
    </xdr:from>
    <xdr:to>
      <xdr:col>12</xdr:col>
      <xdr:colOff>1670837</xdr:colOff>
      <xdr:row>17</xdr:row>
      <xdr:rowOff>88507</xdr:rowOff>
    </xdr:to>
    <xdr:sp macro="" textlink="">
      <xdr:nvSpPr>
        <xdr:cNvPr id="17" name="21 Rectángulo redondeado">
          <a:hlinkClick xmlns:r="http://schemas.openxmlformats.org/officeDocument/2006/relationships" r:id="rId6"/>
          <a:extLst>
            <a:ext uri="{FF2B5EF4-FFF2-40B4-BE49-F238E27FC236}">
              <a16:creationId xmlns:a16="http://schemas.microsoft.com/office/drawing/2014/main" id="{00000000-0008-0000-0300-000011000000}"/>
            </a:ext>
          </a:extLst>
        </xdr:cNvPr>
        <xdr:cNvSpPr/>
      </xdr:nvSpPr>
      <xdr:spPr>
        <a:xfrm>
          <a:off x="7928763" y="3022208"/>
          <a:ext cx="1447799" cy="438149"/>
        </a:xfrm>
        <a:prstGeom prst="roundRect">
          <a:avLst/>
        </a:prstGeom>
        <a:solidFill>
          <a:sysClr val="window" lastClr="FFFFFF"/>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Semilleros de Investigación</a:t>
          </a:r>
        </a:p>
      </xdr:txBody>
    </xdr:sp>
    <xdr:clientData/>
  </xdr:twoCellAnchor>
  <xdr:twoCellAnchor editAs="absolute">
    <xdr:from>
      <xdr:col>12</xdr:col>
      <xdr:colOff>245536</xdr:colOff>
      <xdr:row>18</xdr:row>
      <xdr:rowOff>21832</xdr:rowOff>
    </xdr:from>
    <xdr:to>
      <xdr:col>12</xdr:col>
      <xdr:colOff>1699412</xdr:colOff>
      <xdr:row>21</xdr:row>
      <xdr:rowOff>40882</xdr:rowOff>
    </xdr:to>
    <xdr:sp macro="" textlink="">
      <xdr:nvSpPr>
        <xdr:cNvPr id="18" name="21 Rectángulo redondeado">
          <a:hlinkClick xmlns:r="http://schemas.openxmlformats.org/officeDocument/2006/relationships" r:id="rId7"/>
          <a:extLst>
            <a:ext uri="{FF2B5EF4-FFF2-40B4-BE49-F238E27FC236}">
              <a16:creationId xmlns:a16="http://schemas.microsoft.com/office/drawing/2014/main" id="{00000000-0008-0000-0300-000012000000}"/>
            </a:ext>
          </a:extLst>
        </xdr:cNvPr>
        <xdr:cNvSpPr/>
      </xdr:nvSpPr>
      <xdr:spPr>
        <a:xfrm>
          <a:off x="7951261" y="3593707"/>
          <a:ext cx="1453876" cy="6191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Proyectos de investigación</a:t>
          </a:r>
        </a:p>
      </xdr:txBody>
    </xdr:sp>
    <xdr:clientData/>
  </xdr:twoCellAnchor>
  <xdr:twoCellAnchor editAs="absolute">
    <xdr:from>
      <xdr:col>12</xdr:col>
      <xdr:colOff>217783</xdr:colOff>
      <xdr:row>21</xdr:row>
      <xdr:rowOff>145657</xdr:rowOff>
    </xdr:from>
    <xdr:to>
      <xdr:col>12</xdr:col>
      <xdr:colOff>1670837</xdr:colOff>
      <xdr:row>23</xdr:row>
      <xdr:rowOff>136132</xdr:rowOff>
    </xdr:to>
    <xdr:sp macro="" textlink="">
      <xdr:nvSpPr>
        <xdr:cNvPr id="19" name="21 Rectángulo redondeado">
          <a:hlinkClick xmlns:r="http://schemas.openxmlformats.org/officeDocument/2006/relationships" r:id="rId8"/>
          <a:extLst>
            <a:ext uri="{FF2B5EF4-FFF2-40B4-BE49-F238E27FC236}">
              <a16:creationId xmlns:a16="http://schemas.microsoft.com/office/drawing/2014/main" id="{00000000-0008-0000-0300-000013000000}"/>
            </a:ext>
          </a:extLst>
        </xdr:cNvPr>
        <xdr:cNvSpPr/>
      </xdr:nvSpPr>
      <xdr:spPr>
        <a:xfrm>
          <a:off x="7923508" y="4317607"/>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Productos Académica-Artículos Scopus</a:t>
          </a:r>
        </a:p>
      </xdr:txBody>
    </xdr:sp>
    <xdr:clientData/>
  </xdr:twoCellAnchor>
  <xdr:twoCellAnchor editAs="absolute">
    <xdr:from>
      <xdr:col>12</xdr:col>
      <xdr:colOff>227308</xdr:colOff>
      <xdr:row>24</xdr:row>
      <xdr:rowOff>78982</xdr:rowOff>
    </xdr:from>
    <xdr:to>
      <xdr:col>12</xdr:col>
      <xdr:colOff>1680362</xdr:colOff>
      <xdr:row>25</xdr:row>
      <xdr:rowOff>107557</xdr:rowOff>
    </xdr:to>
    <xdr:sp macro="" textlink="">
      <xdr:nvSpPr>
        <xdr:cNvPr id="20" name="21 Rectángulo redondeado">
          <a:hlinkClick xmlns:r="http://schemas.openxmlformats.org/officeDocument/2006/relationships" r:id="rId9"/>
          <a:extLst>
            <a:ext uri="{FF2B5EF4-FFF2-40B4-BE49-F238E27FC236}">
              <a16:creationId xmlns:a16="http://schemas.microsoft.com/office/drawing/2014/main" id="{00000000-0008-0000-0300-000014000000}"/>
            </a:ext>
          </a:extLst>
        </xdr:cNvPr>
        <xdr:cNvSpPr/>
      </xdr:nvSpPr>
      <xdr:spPr>
        <a:xfrm>
          <a:off x="7933033" y="493673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Incentivos</a:t>
          </a:r>
          <a:r>
            <a:rPr lang="es-CO" sz="1000" b="1" cap="none" spc="0" baseline="0">
              <a:ln>
                <a:noFill/>
              </a:ln>
              <a:solidFill>
                <a:schemeClr val="tx1"/>
              </a:solidFill>
              <a:effectLst/>
              <a:latin typeface="+mn-lt"/>
              <a:ea typeface="+mn-ea"/>
              <a:cs typeface="+mn-cs"/>
            </a:rPr>
            <a:t> por producción académica</a:t>
          </a:r>
          <a:endParaRPr lang="es-CO" sz="1000" b="1" cap="none" spc="0">
            <a:ln>
              <a:noFill/>
            </a:ln>
            <a:solidFill>
              <a:schemeClr val="tx1"/>
            </a:solidFill>
            <a:effectLst/>
            <a:latin typeface="+mn-lt"/>
            <a:ea typeface="+mn-ea"/>
            <a:cs typeface="+mn-cs"/>
          </a:endParaRPr>
        </a:p>
      </xdr:txBody>
    </xdr:sp>
    <xdr:clientData/>
  </xdr:twoCellAnchor>
  <xdr:twoCellAnchor editAs="absolute">
    <xdr:from>
      <xdr:col>12</xdr:col>
      <xdr:colOff>255883</xdr:colOff>
      <xdr:row>25</xdr:row>
      <xdr:rowOff>250432</xdr:rowOff>
    </xdr:from>
    <xdr:to>
      <xdr:col>12</xdr:col>
      <xdr:colOff>1708937</xdr:colOff>
      <xdr:row>27</xdr:row>
      <xdr:rowOff>126607</xdr:rowOff>
    </xdr:to>
    <xdr:sp macro="" textlink="">
      <xdr:nvSpPr>
        <xdr:cNvPr id="21" name="21 Rectángulo redondeado">
          <a:hlinkClick xmlns:r="http://schemas.openxmlformats.org/officeDocument/2006/relationships" r:id="rId10"/>
          <a:extLst>
            <a:ext uri="{FF2B5EF4-FFF2-40B4-BE49-F238E27FC236}">
              <a16:creationId xmlns:a16="http://schemas.microsoft.com/office/drawing/2014/main" id="{00000000-0008-0000-0300-000015000000}"/>
            </a:ext>
          </a:extLst>
        </xdr:cNvPr>
        <xdr:cNvSpPr/>
      </xdr:nvSpPr>
      <xdr:spPr>
        <a:xfrm>
          <a:off x="7961608" y="556538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Consultoría</a:t>
          </a:r>
        </a:p>
      </xdr:txBody>
    </xdr:sp>
    <xdr:clientData/>
  </xdr:twoCellAnchor>
  <xdr:twoCellAnchor editAs="absolute">
    <xdr:from>
      <xdr:col>12</xdr:col>
      <xdr:colOff>265408</xdr:colOff>
      <xdr:row>28</xdr:row>
      <xdr:rowOff>50407</xdr:rowOff>
    </xdr:from>
    <xdr:to>
      <xdr:col>12</xdr:col>
      <xdr:colOff>1718462</xdr:colOff>
      <xdr:row>30</xdr:row>
      <xdr:rowOff>174232</xdr:rowOff>
    </xdr:to>
    <xdr:sp macro="" textlink="">
      <xdr:nvSpPr>
        <xdr:cNvPr id="22" name="21 Rectángulo redondeado">
          <a:hlinkClick xmlns:r="http://schemas.openxmlformats.org/officeDocument/2006/relationships" r:id="rId11"/>
          <a:extLst>
            <a:ext uri="{FF2B5EF4-FFF2-40B4-BE49-F238E27FC236}">
              <a16:creationId xmlns:a16="http://schemas.microsoft.com/office/drawing/2014/main" id="{00000000-0008-0000-0300-000016000000}"/>
            </a:ext>
          </a:extLst>
        </xdr:cNvPr>
        <xdr:cNvSpPr/>
      </xdr:nvSpPr>
      <xdr:spPr>
        <a:xfrm>
          <a:off x="7971133" y="615593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Patentes</a:t>
          </a:r>
        </a:p>
      </xdr:txBody>
    </xdr:sp>
    <xdr:clientData/>
  </xdr:twoCellAnchor>
  <xdr:oneCellAnchor>
    <xdr:from>
      <xdr:col>9</xdr:col>
      <xdr:colOff>638175</xdr:colOff>
      <xdr:row>0</xdr:row>
      <xdr:rowOff>19050</xdr:rowOff>
    </xdr:from>
    <xdr:ext cx="2000250" cy="374141"/>
    <xdr:sp macro="" textlink="">
      <xdr:nvSpPr>
        <xdr:cNvPr id="23" name="22 Rectángulo">
          <a:extLst>
            <a:ext uri="{FF2B5EF4-FFF2-40B4-BE49-F238E27FC236}">
              <a16:creationId xmlns:a16="http://schemas.microsoft.com/office/drawing/2014/main" id="{00000000-0008-0000-0300-000017000000}"/>
            </a:ext>
          </a:extLst>
        </xdr:cNvPr>
        <xdr:cNvSpPr/>
      </xdr:nvSpPr>
      <xdr:spPr>
        <a:xfrm>
          <a:off x="6057900" y="19050"/>
          <a:ext cx="2000250" cy="374141"/>
        </a:xfrm>
        <a:prstGeom prst="rect">
          <a:avLst/>
        </a:prstGeom>
        <a:noFill/>
      </xdr:spPr>
      <xdr:txBody>
        <a:bodyPr vertOverflow="clip" horzOverflow="clip" wrap="squar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Investigación</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533400</xdr:colOff>
      <xdr:row>1</xdr:row>
      <xdr:rowOff>94060</xdr:rowOff>
    </xdr:to>
    <xdr:pic>
      <xdr:nvPicPr>
        <xdr:cNvPr id="2" name="Imagen 1">
          <a:extLst>
            <a:ext uri="{FF2B5EF4-FFF2-40B4-BE49-F238E27FC236}">
              <a16:creationId xmlns:a16="http://schemas.microsoft.com/office/drawing/2014/main" id="{55D70E1C-A392-4D97-8F12-CBC3C0C332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900" y="0"/>
          <a:ext cx="1295400" cy="284560"/>
        </a:xfrm>
        <a:prstGeom prst="rect">
          <a:avLst/>
        </a:prstGeom>
      </xdr:spPr>
    </xdr:pic>
    <xdr:clientData/>
  </xdr:twoCellAnchor>
  <xdr:oneCellAnchor>
    <xdr:from>
      <xdr:col>11</xdr:col>
      <xdr:colOff>238125</xdr:colOff>
      <xdr:row>0</xdr:row>
      <xdr:rowOff>171450</xdr:rowOff>
    </xdr:from>
    <xdr:ext cx="2000250" cy="374141"/>
    <xdr:sp macro="" textlink="">
      <xdr:nvSpPr>
        <xdr:cNvPr id="3" name="22 Rectángulo">
          <a:extLst>
            <a:ext uri="{FF2B5EF4-FFF2-40B4-BE49-F238E27FC236}">
              <a16:creationId xmlns:a16="http://schemas.microsoft.com/office/drawing/2014/main" id="{E77EDBEC-C9F7-49DB-9E58-85FA823411C3}"/>
            </a:ext>
          </a:extLst>
        </xdr:cNvPr>
        <xdr:cNvSpPr/>
      </xdr:nvSpPr>
      <xdr:spPr>
        <a:xfrm>
          <a:off x="8963025" y="171450"/>
          <a:ext cx="2000250" cy="374141"/>
        </a:xfrm>
        <a:prstGeom prst="rect">
          <a:avLst/>
        </a:prstGeom>
        <a:noFill/>
      </xdr:spPr>
      <xdr:txBody>
        <a:bodyPr vertOverflow="clip" horzOverflow="clip" wrap="squar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Investigación</a:t>
          </a:r>
        </a:p>
      </xdr:txBody>
    </xdr:sp>
    <xdr:clientData/>
  </xdr:oneCellAnchor>
  <xdr:twoCellAnchor editAs="absolute">
    <xdr:from>
      <xdr:col>11</xdr:col>
      <xdr:colOff>342900</xdr:colOff>
      <xdr:row>3</xdr:row>
      <xdr:rowOff>95250</xdr:rowOff>
    </xdr:from>
    <xdr:to>
      <xdr:col>11</xdr:col>
      <xdr:colOff>1861335</xdr:colOff>
      <xdr:row>5</xdr:row>
      <xdr:rowOff>145658</xdr:rowOff>
    </xdr:to>
    <xdr:sp macro="" textlink="">
      <xdr:nvSpPr>
        <xdr:cNvPr id="4" name="15 Rectángulo redondeado">
          <a:hlinkClick xmlns:r="http://schemas.openxmlformats.org/officeDocument/2006/relationships" r:id="rId2"/>
          <a:extLst>
            <a:ext uri="{FF2B5EF4-FFF2-40B4-BE49-F238E27FC236}">
              <a16:creationId xmlns:a16="http://schemas.microsoft.com/office/drawing/2014/main" id="{769345A4-7E7F-4589-894E-D5B9D87888BF}"/>
            </a:ext>
          </a:extLst>
        </xdr:cNvPr>
        <xdr:cNvSpPr/>
      </xdr:nvSpPr>
      <xdr:spPr>
        <a:xfrm flipH="1">
          <a:off x="9829800" y="666750"/>
          <a:ext cx="1518435" cy="431408"/>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11</xdr:col>
      <xdr:colOff>356387</xdr:colOff>
      <xdr:row>6</xdr:row>
      <xdr:rowOff>145658</xdr:rowOff>
    </xdr:from>
    <xdr:to>
      <xdr:col>11</xdr:col>
      <xdr:colOff>1861337</xdr:colOff>
      <xdr:row>9</xdr:row>
      <xdr:rowOff>12307</xdr:rowOff>
    </xdr:to>
    <xdr:sp macro="" textlink="">
      <xdr:nvSpPr>
        <xdr:cNvPr id="5" name="21 Rectángulo redondeado">
          <a:hlinkClick xmlns:r="http://schemas.openxmlformats.org/officeDocument/2006/relationships" r:id="rId3"/>
          <a:extLst>
            <a:ext uri="{FF2B5EF4-FFF2-40B4-BE49-F238E27FC236}">
              <a16:creationId xmlns:a16="http://schemas.microsoft.com/office/drawing/2014/main" id="{287BE596-4403-471D-8908-646B8BDF93F2}"/>
            </a:ext>
          </a:extLst>
        </xdr:cNvPr>
        <xdr:cNvSpPr/>
      </xdr:nvSpPr>
      <xdr:spPr>
        <a:xfrm flipH="1">
          <a:off x="9843287" y="1288658"/>
          <a:ext cx="1504950" cy="438149"/>
        </a:xfrm>
        <a:prstGeom prst="roundRect">
          <a:avLst/>
        </a:prstGeom>
        <a:solidFill>
          <a:sysClr val="window" lastClr="FFFFFF"/>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Consolidado grupos</a:t>
          </a:r>
          <a:r>
            <a:rPr lang="es-CO" sz="900" b="1" cap="none" spc="0" baseline="0">
              <a:ln>
                <a:noFill/>
              </a:ln>
              <a:solidFill>
                <a:schemeClr val="tx1"/>
              </a:solidFill>
              <a:effectLst/>
              <a:latin typeface="+mn-lt"/>
              <a:ea typeface="+mn-ea"/>
              <a:cs typeface="+mn-cs"/>
            </a:rPr>
            <a:t> Investigación</a:t>
          </a:r>
          <a:endParaRPr lang="es-CO" sz="900" b="1" cap="none" spc="0">
            <a:ln>
              <a:noFill/>
            </a:ln>
            <a:solidFill>
              <a:schemeClr val="tx1"/>
            </a:solidFill>
            <a:effectLst/>
            <a:latin typeface="+mn-lt"/>
            <a:ea typeface="+mn-ea"/>
            <a:cs typeface="+mn-cs"/>
          </a:endParaRPr>
        </a:p>
      </xdr:txBody>
    </xdr:sp>
    <xdr:clientData/>
  </xdr:twoCellAnchor>
  <xdr:twoCellAnchor editAs="absolute">
    <xdr:from>
      <xdr:col>11</xdr:col>
      <xdr:colOff>369361</xdr:colOff>
      <xdr:row>9</xdr:row>
      <xdr:rowOff>155183</xdr:rowOff>
    </xdr:from>
    <xdr:to>
      <xdr:col>11</xdr:col>
      <xdr:colOff>1861337</xdr:colOff>
      <xdr:row>12</xdr:row>
      <xdr:rowOff>21832</xdr:rowOff>
    </xdr:to>
    <xdr:sp macro="" textlink="">
      <xdr:nvSpPr>
        <xdr:cNvPr id="6" name="21 Rectángulo redondeado">
          <a:hlinkClick xmlns:r="http://schemas.openxmlformats.org/officeDocument/2006/relationships" r:id="rId4"/>
          <a:extLst>
            <a:ext uri="{FF2B5EF4-FFF2-40B4-BE49-F238E27FC236}">
              <a16:creationId xmlns:a16="http://schemas.microsoft.com/office/drawing/2014/main" id="{41ACABF0-A5F5-4367-8BD8-88ED88E188D9}"/>
            </a:ext>
          </a:extLst>
        </xdr:cNvPr>
        <xdr:cNvSpPr/>
      </xdr:nvSpPr>
      <xdr:spPr>
        <a:xfrm>
          <a:off x="9856261" y="1869683"/>
          <a:ext cx="1491976"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Grupos de Investigación</a:t>
          </a:r>
        </a:p>
      </xdr:txBody>
    </xdr:sp>
    <xdr:clientData/>
  </xdr:twoCellAnchor>
  <xdr:twoCellAnchor editAs="absolute">
    <xdr:from>
      <xdr:col>11</xdr:col>
      <xdr:colOff>398758</xdr:colOff>
      <xdr:row>12</xdr:row>
      <xdr:rowOff>164708</xdr:rowOff>
    </xdr:from>
    <xdr:to>
      <xdr:col>11</xdr:col>
      <xdr:colOff>1851812</xdr:colOff>
      <xdr:row>14</xdr:row>
      <xdr:rowOff>221857</xdr:rowOff>
    </xdr:to>
    <xdr:sp macro="" textlink="">
      <xdr:nvSpPr>
        <xdr:cNvPr id="7" name="21 Rectángulo redondeado">
          <a:hlinkClick xmlns:r="http://schemas.openxmlformats.org/officeDocument/2006/relationships" r:id="rId5"/>
          <a:extLst>
            <a:ext uri="{FF2B5EF4-FFF2-40B4-BE49-F238E27FC236}">
              <a16:creationId xmlns:a16="http://schemas.microsoft.com/office/drawing/2014/main" id="{CECFD5D3-D336-4A74-B5C7-346C85F1EDEF}"/>
            </a:ext>
          </a:extLst>
        </xdr:cNvPr>
        <xdr:cNvSpPr/>
      </xdr:nvSpPr>
      <xdr:spPr>
        <a:xfrm>
          <a:off x="9885658" y="2450708"/>
          <a:ext cx="1453054"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Investigadores Colciencias</a:t>
          </a:r>
        </a:p>
      </xdr:txBody>
    </xdr:sp>
    <xdr:clientData/>
  </xdr:twoCellAnchor>
  <xdr:twoCellAnchor editAs="absolute">
    <xdr:from>
      <xdr:col>11</xdr:col>
      <xdr:colOff>394488</xdr:colOff>
      <xdr:row>15</xdr:row>
      <xdr:rowOff>50408</xdr:rowOff>
    </xdr:from>
    <xdr:to>
      <xdr:col>11</xdr:col>
      <xdr:colOff>1842287</xdr:colOff>
      <xdr:row>17</xdr:row>
      <xdr:rowOff>107557</xdr:rowOff>
    </xdr:to>
    <xdr:sp macro="" textlink="">
      <xdr:nvSpPr>
        <xdr:cNvPr id="8" name="21 Rectángulo redondeado">
          <a:hlinkClick xmlns:r="http://schemas.openxmlformats.org/officeDocument/2006/relationships" r:id="rId6"/>
          <a:extLst>
            <a:ext uri="{FF2B5EF4-FFF2-40B4-BE49-F238E27FC236}">
              <a16:creationId xmlns:a16="http://schemas.microsoft.com/office/drawing/2014/main" id="{60B8AD94-5FAA-4572-95EA-A3F82A4E01B5}"/>
            </a:ext>
          </a:extLst>
        </xdr:cNvPr>
        <xdr:cNvSpPr/>
      </xdr:nvSpPr>
      <xdr:spPr>
        <a:xfrm>
          <a:off x="9881388" y="3022208"/>
          <a:ext cx="1447799" cy="438149"/>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Semilleros de Investigación</a:t>
          </a:r>
        </a:p>
      </xdr:txBody>
    </xdr:sp>
    <xdr:clientData/>
  </xdr:twoCellAnchor>
  <xdr:twoCellAnchor editAs="absolute">
    <xdr:from>
      <xdr:col>11</xdr:col>
      <xdr:colOff>416986</xdr:colOff>
      <xdr:row>18</xdr:row>
      <xdr:rowOff>50407</xdr:rowOff>
    </xdr:from>
    <xdr:to>
      <xdr:col>11</xdr:col>
      <xdr:colOff>1870862</xdr:colOff>
      <xdr:row>21</xdr:row>
      <xdr:rowOff>98032</xdr:rowOff>
    </xdr:to>
    <xdr:sp macro="" textlink="">
      <xdr:nvSpPr>
        <xdr:cNvPr id="9" name="21 Rectángulo redondeado">
          <a:hlinkClick xmlns:r="http://schemas.openxmlformats.org/officeDocument/2006/relationships" r:id="rId7"/>
          <a:extLst>
            <a:ext uri="{FF2B5EF4-FFF2-40B4-BE49-F238E27FC236}">
              <a16:creationId xmlns:a16="http://schemas.microsoft.com/office/drawing/2014/main" id="{52ECAAD6-D62C-4180-A5C6-DCA6E7E607EE}"/>
            </a:ext>
          </a:extLst>
        </xdr:cNvPr>
        <xdr:cNvSpPr/>
      </xdr:nvSpPr>
      <xdr:spPr>
        <a:xfrm>
          <a:off x="9903886" y="3593707"/>
          <a:ext cx="1453876" cy="6191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Proyectos de investigación</a:t>
          </a:r>
        </a:p>
      </xdr:txBody>
    </xdr:sp>
    <xdr:clientData/>
  </xdr:twoCellAnchor>
  <xdr:twoCellAnchor editAs="absolute">
    <xdr:from>
      <xdr:col>11</xdr:col>
      <xdr:colOff>389233</xdr:colOff>
      <xdr:row>22</xdr:row>
      <xdr:rowOff>12307</xdr:rowOff>
    </xdr:from>
    <xdr:to>
      <xdr:col>11</xdr:col>
      <xdr:colOff>1842287</xdr:colOff>
      <xdr:row>24</xdr:row>
      <xdr:rowOff>2782</xdr:rowOff>
    </xdr:to>
    <xdr:sp macro="" textlink="">
      <xdr:nvSpPr>
        <xdr:cNvPr id="10" name="21 Rectángulo redondeado">
          <a:hlinkClick xmlns:r="http://schemas.openxmlformats.org/officeDocument/2006/relationships" r:id="rId8"/>
          <a:extLst>
            <a:ext uri="{FF2B5EF4-FFF2-40B4-BE49-F238E27FC236}">
              <a16:creationId xmlns:a16="http://schemas.microsoft.com/office/drawing/2014/main" id="{2E1622E3-FB50-434A-8713-F28B94F186EE}"/>
            </a:ext>
          </a:extLst>
        </xdr:cNvPr>
        <xdr:cNvSpPr/>
      </xdr:nvSpPr>
      <xdr:spPr>
        <a:xfrm>
          <a:off x="9876133" y="4317607"/>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Productos Académica-Artículos Scopus</a:t>
          </a:r>
        </a:p>
      </xdr:txBody>
    </xdr:sp>
    <xdr:clientData/>
  </xdr:twoCellAnchor>
  <xdr:twoCellAnchor editAs="absolute">
    <xdr:from>
      <xdr:col>11</xdr:col>
      <xdr:colOff>398758</xdr:colOff>
      <xdr:row>24</xdr:row>
      <xdr:rowOff>136132</xdr:rowOff>
    </xdr:from>
    <xdr:to>
      <xdr:col>11</xdr:col>
      <xdr:colOff>1851812</xdr:colOff>
      <xdr:row>27</xdr:row>
      <xdr:rowOff>50407</xdr:rowOff>
    </xdr:to>
    <xdr:sp macro="" textlink="">
      <xdr:nvSpPr>
        <xdr:cNvPr id="11" name="21 Rectángulo redondeado">
          <a:hlinkClick xmlns:r="http://schemas.openxmlformats.org/officeDocument/2006/relationships" r:id="rId9"/>
          <a:extLst>
            <a:ext uri="{FF2B5EF4-FFF2-40B4-BE49-F238E27FC236}">
              <a16:creationId xmlns:a16="http://schemas.microsoft.com/office/drawing/2014/main" id="{AAA930ED-8681-4B44-BA15-83F2A8B72C6F}"/>
            </a:ext>
          </a:extLst>
        </xdr:cNvPr>
        <xdr:cNvSpPr/>
      </xdr:nvSpPr>
      <xdr:spPr>
        <a:xfrm>
          <a:off x="9885658" y="493673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Incentivos</a:t>
          </a:r>
          <a:r>
            <a:rPr lang="es-CO" sz="1000" b="1" cap="none" spc="0" baseline="0">
              <a:ln>
                <a:noFill/>
              </a:ln>
              <a:solidFill>
                <a:schemeClr val="tx1"/>
              </a:solidFill>
              <a:effectLst/>
              <a:latin typeface="+mn-lt"/>
              <a:ea typeface="+mn-ea"/>
              <a:cs typeface="+mn-cs"/>
            </a:rPr>
            <a:t> por producción académica</a:t>
          </a:r>
          <a:endParaRPr lang="es-CO" sz="1000" b="1" cap="none" spc="0">
            <a:ln>
              <a:noFill/>
            </a:ln>
            <a:solidFill>
              <a:schemeClr val="tx1"/>
            </a:solidFill>
            <a:effectLst/>
            <a:latin typeface="+mn-lt"/>
            <a:ea typeface="+mn-ea"/>
            <a:cs typeface="+mn-cs"/>
          </a:endParaRPr>
        </a:p>
      </xdr:txBody>
    </xdr:sp>
    <xdr:clientData/>
  </xdr:twoCellAnchor>
  <xdr:twoCellAnchor editAs="absolute">
    <xdr:from>
      <xdr:col>11</xdr:col>
      <xdr:colOff>427333</xdr:colOff>
      <xdr:row>28</xdr:row>
      <xdr:rowOff>2782</xdr:rowOff>
    </xdr:from>
    <xdr:to>
      <xdr:col>11</xdr:col>
      <xdr:colOff>1880387</xdr:colOff>
      <xdr:row>30</xdr:row>
      <xdr:rowOff>107557</xdr:rowOff>
    </xdr:to>
    <xdr:sp macro="" textlink="">
      <xdr:nvSpPr>
        <xdr:cNvPr id="12" name="21 Rectángulo redondeado">
          <a:hlinkClick xmlns:r="http://schemas.openxmlformats.org/officeDocument/2006/relationships" r:id="rId10"/>
          <a:extLst>
            <a:ext uri="{FF2B5EF4-FFF2-40B4-BE49-F238E27FC236}">
              <a16:creationId xmlns:a16="http://schemas.microsoft.com/office/drawing/2014/main" id="{47287611-1184-4653-BAE6-FFA78C8C9A80}"/>
            </a:ext>
          </a:extLst>
        </xdr:cNvPr>
        <xdr:cNvSpPr/>
      </xdr:nvSpPr>
      <xdr:spPr>
        <a:xfrm>
          <a:off x="9914233" y="556538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Consultoría</a:t>
          </a:r>
        </a:p>
      </xdr:txBody>
    </xdr:sp>
    <xdr:clientData/>
  </xdr:twoCellAnchor>
  <xdr:twoCellAnchor editAs="absolute">
    <xdr:from>
      <xdr:col>11</xdr:col>
      <xdr:colOff>436858</xdr:colOff>
      <xdr:row>30</xdr:row>
      <xdr:rowOff>212332</xdr:rowOff>
    </xdr:from>
    <xdr:to>
      <xdr:col>11</xdr:col>
      <xdr:colOff>1889912</xdr:colOff>
      <xdr:row>33</xdr:row>
      <xdr:rowOff>12307</xdr:rowOff>
    </xdr:to>
    <xdr:sp macro="" textlink="">
      <xdr:nvSpPr>
        <xdr:cNvPr id="13" name="21 Rectángulo redondeado">
          <a:hlinkClick xmlns:r="http://schemas.openxmlformats.org/officeDocument/2006/relationships" r:id="rId11"/>
          <a:extLst>
            <a:ext uri="{FF2B5EF4-FFF2-40B4-BE49-F238E27FC236}">
              <a16:creationId xmlns:a16="http://schemas.microsoft.com/office/drawing/2014/main" id="{B6EEEBBE-1584-4BF4-ADA9-F82B681AAEB8}"/>
            </a:ext>
          </a:extLst>
        </xdr:cNvPr>
        <xdr:cNvSpPr/>
      </xdr:nvSpPr>
      <xdr:spPr>
        <a:xfrm>
          <a:off x="9923758" y="615593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Patentes</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1038225</xdr:colOff>
      <xdr:row>0</xdr:row>
      <xdr:rowOff>76200</xdr:rowOff>
    </xdr:from>
    <xdr:ext cx="2000250" cy="374141"/>
    <xdr:sp macro="" textlink="">
      <xdr:nvSpPr>
        <xdr:cNvPr id="2" name="22 Rectángulo">
          <a:extLst>
            <a:ext uri="{FF2B5EF4-FFF2-40B4-BE49-F238E27FC236}">
              <a16:creationId xmlns:a16="http://schemas.microsoft.com/office/drawing/2014/main" id="{00000000-0008-0000-0500-000002000000}"/>
            </a:ext>
          </a:extLst>
        </xdr:cNvPr>
        <xdr:cNvSpPr/>
      </xdr:nvSpPr>
      <xdr:spPr>
        <a:xfrm>
          <a:off x="6048375" y="76200"/>
          <a:ext cx="2000250" cy="374141"/>
        </a:xfrm>
        <a:prstGeom prst="rect">
          <a:avLst/>
        </a:prstGeom>
        <a:noFill/>
      </xdr:spPr>
      <xdr:txBody>
        <a:bodyPr vertOverflow="clip" horzOverflow="clip" wrap="squar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Investigación</a:t>
          </a:r>
        </a:p>
      </xdr:txBody>
    </xdr:sp>
    <xdr:clientData/>
  </xdr:oneCellAnchor>
  <xdr:twoCellAnchor editAs="oneCell">
    <xdr:from>
      <xdr:col>5</xdr:col>
      <xdr:colOff>457201</xdr:colOff>
      <xdr:row>0</xdr:row>
      <xdr:rowOff>95251</xdr:rowOff>
    </xdr:from>
    <xdr:to>
      <xdr:col>8</xdr:col>
      <xdr:colOff>28575</xdr:colOff>
      <xdr:row>2</xdr:row>
      <xdr:rowOff>4152</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9976" y="95251"/>
          <a:ext cx="1485899" cy="289901"/>
        </a:xfrm>
        <a:prstGeom prst="rect">
          <a:avLst/>
        </a:prstGeom>
      </xdr:spPr>
    </xdr:pic>
    <xdr:clientData/>
  </xdr:twoCellAnchor>
  <xdr:twoCellAnchor editAs="absolute">
    <xdr:from>
      <xdr:col>16</xdr:col>
      <xdr:colOff>171450</xdr:colOff>
      <xdr:row>2</xdr:row>
      <xdr:rowOff>152400</xdr:rowOff>
    </xdr:from>
    <xdr:to>
      <xdr:col>16</xdr:col>
      <xdr:colOff>1689885</xdr:colOff>
      <xdr:row>4</xdr:row>
      <xdr:rowOff>183758</xdr:rowOff>
    </xdr:to>
    <xdr:sp macro="" textlink="">
      <xdr:nvSpPr>
        <xdr:cNvPr id="16" name="15 Rectángulo redondeado">
          <a:hlinkClick xmlns:r="http://schemas.openxmlformats.org/officeDocument/2006/relationships" r:id="rId2"/>
          <a:extLst>
            <a:ext uri="{FF2B5EF4-FFF2-40B4-BE49-F238E27FC236}">
              <a16:creationId xmlns:a16="http://schemas.microsoft.com/office/drawing/2014/main" id="{00000000-0008-0000-0500-000010000000}"/>
            </a:ext>
          </a:extLst>
        </xdr:cNvPr>
        <xdr:cNvSpPr/>
      </xdr:nvSpPr>
      <xdr:spPr>
        <a:xfrm flipH="1">
          <a:off x="8010525" y="533400"/>
          <a:ext cx="1518435" cy="431408"/>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16</xdr:col>
      <xdr:colOff>184937</xdr:colOff>
      <xdr:row>5</xdr:row>
      <xdr:rowOff>183758</xdr:rowOff>
    </xdr:from>
    <xdr:to>
      <xdr:col>16</xdr:col>
      <xdr:colOff>1689887</xdr:colOff>
      <xdr:row>7</xdr:row>
      <xdr:rowOff>126607</xdr:rowOff>
    </xdr:to>
    <xdr:sp macro="" textlink="">
      <xdr:nvSpPr>
        <xdr:cNvPr id="17" name="21 Rectángulo redondeado">
          <a:hlinkClick xmlns:r="http://schemas.openxmlformats.org/officeDocument/2006/relationships" r:id="rId3"/>
          <a:extLst>
            <a:ext uri="{FF2B5EF4-FFF2-40B4-BE49-F238E27FC236}">
              <a16:creationId xmlns:a16="http://schemas.microsoft.com/office/drawing/2014/main" id="{00000000-0008-0000-0500-000011000000}"/>
            </a:ext>
          </a:extLst>
        </xdr:cNvPr>
        <xdr:cNvSpPr/>
      </xdr:nvSpPr>
      <xdr:spPr>
        <a:xfrm flipH="1">
          <a:off x="8024012" y="1155308"/>
          <a:ext cx="1504950"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Consolidado grupos</a:t>
          </a:r>
          <a:r>
            <a:rPr lang="es-CO" sz="900" b="1" cap="none" spc="0" baseline="0">
              <a:ln>
                <a:noFill/>
              </a:ln>
              <a:solidFill>
                <a:schemeClr val="tx1"/>
              </a:solidFill>
              <a:effectLst/>
              <a:latin typeface="+mn-lt"/>
              <a:ea typeface="+mn-ea"/>
              <a:cs typeface="+mn-cs"/>
            </a:rPr>
            <a:t> Investigación</a:t>
          </a:r>
          <a:endParaRPr lang="es-CO" sz="900" b="1" cap="none" spc="0">
            <a:ln>
              <a:noFill/>
            </a:ln>
            <a:solidFill>
              <a:schemeClr val="tx1"/>
            </a:solidFill>
            <a:effectLst/>
            <a:latin typeface="+mn-lt"/>
            <a:ea typeface="+mn-ea"/>
            <a:cs typeface="+mn-cs"/>
          </a:endParaRPr>
        </a:p>
      </xdr:txBody>
    </xdr:sp>
    <xdr:clientData/>
  </xdr:twoCellAnchor>
  <xdr:twoCellAnchor editAs="absolute">
    <xdr:from>
      <xdr:col>16</xdr:col>
      <xdr:colOff>197911</xdr:colOff>
      <xdr:row>8</xdr:row>
      <xdr:rowOff>78983</xdr:rowOff>
    </xdr:from>
    <xdr:to>
      <xdr:col>16</xdr:col>
      <xdr:colOff>1689887</xdr:colOff>
      <xdr:row>10</xdr:row>
      <xdr:rowOff>136132</xdr:rowOff>
    </xdr:to>
    <xdr:sp macro="" textlink="">
      <xdr:nvSpPr>
        <xdr:cNvPr id="18" name="21 Rectángulo redondeado">
          <a:hlinkClick xmlns:r="http://schemas.openxmlformats.org/officeDocument/2006/relationships" r:id="rId4"/>
          <a:extLst>
            <a:ext uri="{FF2B5EF4-FFF2-40B4-BE49-F238E27FC236}">
              <a16:creationId xmlns:a16="http://schemas.microsoft.com/office/drawing/2014/main" id="{00000000-0008-0000-0500-000012000000}"/>
            </a:ext>
          </a:extLst>
        </xdr:cNvPr>
        <xdr:cNvSpPr/>
      </xdr:nvSpPr>
      <xdr:spPr>
        <a:xfrm>
          <a:off x="8036986" y="1736333"/>
          <a:ext cx="1491976"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Grupos de Investigación</a:t>
          </a:r>
        </a:p>
      </xdr:txBody>
    </xdr:sp>
    <xdr:clientData/>
  </xdr:twoCellAnchor>
  <xdr:twoCellAnchor editAs="absolute">
    <xdr:from>
      <xdr:col>16</xdr:col>
      <xdr:colOff>227308</xdr:colOff>
      <xdr:row>11</xdr:row>
      <xdr:rowOff>88508</xdr:rowOff>
    </xdr:from>
    <xdr:to>
      <xdr:col>16</xdr:col>
      <xdr:colOff>1680362</xdr:colOff>
      <xdr:row>13</xdr:row>
      <xdr:rowOff>145657</xdr:rowOff>
    </xdr:to>
    <xdr:sp macro="" textlink="">
      <xdr:nvSpPr>
        <xdr:cNvPr id="19" name="21 Rectángulo redondeado">
          <a:hlinkClick xmlns:r="http://schemas.openxmlformats.org/officeDocument/2006/relationships" r:id="rId5"/>
          <a:extLst>
            <a:ext uri="{FF2B5EF4-FFF2-40B4-BE49-F238E27FC236}">
              <a16:creationId xmlns:a16="http://schemas.microsoft.com/office/drawing/2014/main" id="{00000000-0008-0000-0500-000013000000}"/>
            </a:ext>
          </a:extLst>
        </xdr:cNvPr>
        <xdr:cNvSpPr/>
      </xdr:nvSpPr>
      <xdr:spPr>
        <a:xfrm>
          <a:off x="8066383" y="2317358"/>
          <a:ext cx="1453054"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Investigadores Colciencias</a:t>
          </a:r>
        </a:p>
      </xdr:txBody>
    </xdr:sp>
    <xdr:clientData/>
  </xdr:twoCellAnchor>
  <xdr:twoCellAnchor editAs="absolute">
    <xdr:from>
      <xdr:col>16</xdr:col>
      <xdr:colOff>223038</xdr:colOff>
      <xdr:row>14</xdr:row>
      <xdr:rowOff>88508</xdr:rowOff>
    </xdr:from>
    <xdr:to>
      <xdr:col>16</xdr:col>
      <xdr:colOff>1670837</xdr:colOff>
      <xdr:row>16</xdr:row>
      <xdr:rowOff>145657</xdr:rowOff>
    </xdr:to>
    <xdr:sp macro="" textlink="">
      <xdr:nvSpPr>
        <xdr:cNvPr id="20" name="21 Rectángulo redondeado">
          <a:hlinkClick xmlns:r="http://schemas.openxmlformats.org/officeDocument/2006/relationships" r:id="rId6"/>
          <a:extLst>
            <a:ext uri="{FF2B5EF4-FFF2-40B4-BE49-F238E27FC236}">
              <a16:creationId xmlns:a16="http://schemas.microsoft.com/office/drawing/2014/main" id="{00000000-0008-0000-0500-000014000000}"/>
            </a:ext>
          </a:extLst>
        </xdr:cNvPr>
        <xdr:cNvSpPr/>
      </xdr:nvSpPr>
      <xdr:spPr>
        <a:xfrm>
          <a:off x="8062113" y="2888858"/>
          <a:ext cx="1447799"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Semilleros de Investigación</a:t>
          </a:r>
        </a:p>
      </xdr:txBody>
    </xdr:sp>
    <xdr:clientData/>
  </xdr:twoCellAnchor>
  <xdr:twoCellAnchor editAs="absolute">
    <xdr:from>
      <xdr:col>16</xdr:col>
      <xdr:colOff>245536</xdr:colOff>
      <xdr:row>17</xdr:row>
      <xdr:rowOff>88507</xdr:rowOff>
    </xdr:from>
    <xdr:to>
      <xdr:col>16</xdr:col>
      <xdr:colOff>1699412</xdr:colOff>
      <xdr:row>20</xdr:row>
      <xdr:rowOff>136132</xdr:rowOff>
    </xdr:to>
    <xdr:sp macro="" textlink="">
      <xdr:nvSpPr>
        <xdr:cNvPr id="21" name="21 Rectángulo redondeado">
          <a:hlinkClick xmlns:r="http://schemas.openxmlformats.org/officeDocument/2006/relationships" r:id="rId7"/>
          <a:extLst>
            <a:ext uri="{FF2B5EF4-FFF2-40B4-BE49-F238E27FC236}">
              <a16:creationId xmlns:a16="http://schemas.microsoft.com/office/drawing/2014/main" id="{00000000-0008-0000-0500-000015000000}"/>
            </a:ext>
          </a:extLst>
        </xdr:cNvPr>
        <xdr:cNvSpPr/>
      </xdr:nvSpPr>
      <xdr:spPr>
        <a:xfrm>
          <a:off x="8084611" y="3460357"/>
          <a:ext cx="1453876" cy="619125"/>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Proyectos de investigación</a:t>
          </a:r>
        </a:p>
      </xdr:txBody>
    </xdr:sp>
    <xdr:clientData/>
  </xdr:twoCellAnchor>
  <xdr:twoCellAnchor editAs="absolute">
    <xdr:from>
      <xdr:col>16</xdr:col>
      <xdr:colOff>227308</xdr:colOff>
      <xdr:row>20</xdr:row>
      <xdr:rowOff>240907</xdr:rowOff>
    </xdr:from>
    <xdr:to>
      <xdr:col>16</xdr:col>
      <xdr:colOff>1680362</xdr:colOff>
      <xdr:row>23</xdr:row>
      <xdr:rowOff>40882</xdr:rowOff>
    </xdr:to>
    <xdr:sp macro="" textlink="">
      <xdr:nvSpPr>
        <xdr:cNvPr id="22" name="21 Rectángulo redondeado">
          <a:hlinkClick xmlns:r="http://schemas.openxmlformats.org/officeDocument/2006/relationships" r:id="rId8"/>
          <a:extLst>
            <a:ext uri="{FF2B5EF4-FFF2-40B4-BE49-F238E27FC236}">
              <a16:creationId xmlns:a16="http://schemas.microsoft.com/office/drawing/2014/main" id="{00000000-0008-0000-0500-000016000000}"/>
            </a:ext>
          </a:extLst>
        </xdr:cNvPr>
        <xdr:cNvSpPr/>
      </xdr:nvSpPr>
      <xdr:spPr>
        <a:xfrm>
          <a:off x="8066383" y="4184257"/>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Productos Académica-Artículos Scopus</a:t>
          </a:r>
        </a:p>
      </xdr:txBody>
    </xdr:sp>
    <xdr:clientData/>
  </xdr:twoCellAnchor>
  <xdr:twoCellAnchor editAs="absolute">
    <xdr:from>
      <xdr:col>16</xdr:col>
      <xdr:colOff>236833</xdr:colOff>
      <xdr:row>23</xdr:row>
      <xdr:rowOff>174232</xdr:rowOff>
    </xdr:from>
    <xdr:to>
      <xdr:col>16</xdr:col>
      <xdr:colOff>1689887</xdr:colOff>
      <xdr:row>26</xdr:row>
      <xdr:rowOff>88507</xdr:rowOff>
    </xdr:to>
    <xdr:sp macro="" textlink="">
      <xdr:nvSpPr>
        <xdr:cNvPr id="23" name="21 Rectángulo redondeado">
          <a:hlinkClick xmlns:r="http://schemas.openxmlformats.org/officeDocument/2006/relationships" r:id="rId9"/>
          <a:extLst>
            <a:ext uri="{FF2B5EF4-FFF2-40B4-BE49-F238E27FC236}">
              <a16:creationId xmlns:a16="http://schemas.microsoft.com/office/drawing/2014/main" id="{00000000-0008-0000-0500-000017000000}"/>
            </a:ext>
          </a:extLst>
        </xdr:cNvPr>
        <xdr:cNvSpPr/>
      </xdr:nvSpPr>
      <xdr:spPr>
        <a:xfrm>
          <a:off x="8075908" y="480338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Incentivos</a:t>
          </a:r>
          <a:r>
            <a:rPr lang="es-CO" sz="1000" b="1" cap="none" spc="0" baseline="0">
              <a:ln>
                <a:noFill/>
              </a:ln>
              <a:solidFill>
                <a:schemeClr val="tx1"/>
              </a:solidFill>
              <a:effectLst/>
              <a:latin typeface="+mn-lt"/>
              <a:ea typeface="+mn-ea"/>
              <a:cs typeface="+mn-cs"/>
            </a:rPr>
            <a:t> por producción académica</a:t>
          </a:r>
          <a:endParaRPr lang="es-CO" sz="1000" b="1" cap="none" spc="0">
            <a:ln>
              <a:noFill/>
            </a:ln>
            <a:solidFill>
              <a:schemeClr val="tx1"/>
            </a:solidFill>
            <a:effectLst/>
            <a:latin typeface="+mn-lt"/>
            <a:ea typeface="+mn-ea"/>
            <a:cs typeface="+mn-cs"/>
          </a:endParaRPr>
        </a:p>
      </xdr:txBody>
    </xdr:sp>
    <xdr:clientData/>
  </xdr:twoCellAnchor>
  <xdr:twoCellAnchor editAs="absolute">
    <xdr:from>
      <xdr:col>16</xdr:col>
      <xdr:colOff>265408</xdr:colOff>
      <xdr:row>27</xdr:row>
      <xdr:rowOff>40882</xdr:rowOff>
    </xdr:from>
    <xdr:to>
      <xdr:col>16</xdr:col>
      <xdr:colOff>1718462</xdr:colOff>
      <xdr:row>29</xdr:row>
      <xdr:rowOff>145657</xdr:rowOff>
    </xdr:to>
    <xdr:sp macro="" textlink="">
      <xdr:nvSpPr>
        <xdr:cNvPr id="24" name="21 Rectángulo redondeado">
          <a:hlinkClick xmlns:r="http://schemas.openxmlformats.org/officeDocument/2006/relationships" r:id="rId10"/>
          <a:extLst>
            <a:ext uri="{FF2B5EF4-FFF2-40B4-BE49-F238E27FC236}">
              <a16:creationId xmlns:a16="http://schemas.microsoft.com/office/drawing/2014/main" id="{00000000-0008-0000-0500-000018000000}"/>
            </a:ext>
          </a:extLst>
        </xdr:cNvPr>
        <xdr:cNvSpPr/>
      </xdr:nvSpPr>
      <xdr:spPr>
        <a:xfrm>
          <a:off x="8104483" y="543203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Consultoría</a:t>
          </a:r>
        </a:p>
      </xdr:txBody>
    </xdr:sp>
    <xdr:clientData/>
  </xdr:twoCellAnchor>
  <xdr:twoCellAnchor editAs="absolute">
    <xdr:from>
      <xdr:col>16</xdr:col>
      <xdr:colOff>274933</xdr:colOff>
      <xdr:row>30</xdr:row>
      <xdr:rowOff>59932</xdr:rowOff>
    </xdr:from>
    <xdr:to>
      <xdr:col>16</xdr:col>
      <xdr:colOff>1727987</xdr:colOff>
      <xdr:row>32</xdr:row>
      <xdr:rowOff>164707</xdr:rowOff>
    </xdr:to>
    <xdr:sp macro="" textlink="">
      <xdr:nvSpPr>
        <xdr:cNvPr id="25" name="21 Rectángulo redondeado">
          <a:hlinkClick xmlns:r="http://schemas.openxmlformats.org/officeDocument/2006/relationships" r:id="rId11"/>
          <a:extLst>
            <a:ext uri="{FF2B5EF4-FFF2-40B4-BE49-F238E27FC236}">
              <a16:creationId xmlns:a16="http://schemas.microsoft.com/office/drawing/2014/main" id="{00000000-0008-0000-0500-000019000000}"/>
            </a:ext>
          </a:extLst>
        </xdr:cNvPr>
        <xdr:cNvSpPr/>
      </xdr:nvSpPr>
      <xdr:spPr>
        <a:xfrm>
          <a:off x="8114008" y="602258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Patentes</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15</xdr:col>
      <xdr:colOff>400050</xdr:colOff>
      <xdr:row>0</xdr:row>
      <xdr:rowOff>152400</xdr:rowOff>
    </xdr:from>
    <xdr:ext cx="2000250" cy="374141"/>
    <xdr:sp macro="" textlink="">
      <xdr:nvSpPr>
        <xdr:cNvPr id="2" name="22 Rectángulo">
          <a:extLst>
            <a:ext uri="{FF2B5EF4-FFF2-40B4-BE49-F238E27FC236}">
              <a16:creationId xmlns:a16="http://schemas.microsoft.com/office/drawing/2014/main" id="{00000000-0008-0000-0600-000002000000}"/>
            </a:ext>
          </a:extLst>
        </xdr:cNvPr>
        <xdr:cNvSpPr/>
      </xdr:nvSpPr>
      <xdr:spPr>
        <a:xfrm>
          <a:off x="9686925" y="152400"/>
          <a:ext cx="2000250" cy="374141"/>
        </a:xfrm>
        <a:prstGeom prst="rect">
          <a:avLst/>
        </a:prstGeom>
        <a:noFill/>
      </xdr:spPr>
      <xdr:txBody>
        <a:bodyPr vertOverflow="clip" horzOverflow="clip" wrap="squar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Investigación</a:t>
          </a:r>
        </a:p>
      </xdr:txBody>
    </xdr:sp>
    <xdr:clientData/>
  </xdr:oneCellAnchor>
  <xdr:twoCellAnchor editAs="oneCell">
    <xdr:from>
      <xdr:col>3</xdr:col>
      <xdr:colOff>76200</xdr:colOff>
      <xdr:row>0</xdr:row>
      <xdr:rowOff>95251</xdr:rowOff>
    </xdr:from>
    <xdr:to>
      <xdr:col>5</xdr:col>
      <xdr:colOff>38100</xdr:colOff>
      <xdr:row>1</xdr:row>
      <xdr:rowOff>169791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95251"/>
          <a:ext cx="1333500" cy="265040"/>
        </a:xfrm>
        <a:prstGeom prst="rect">
          <a:avLst/>
        </a:prstGeom>
      </xdr:spPr>
    </xdr:pic>
    <xdr:clientData/>
  </xdr:twoCellAnchor>
  <xdr:twoCellAnchor editAs="absolute">
    <xdr:from>
      <xdr:col>15</xdr:col>
      <xdr:colOff>323850</xdr:colOff>
      <xdr:row>3</xdr:row>
      <xdr:rowOff>28575</xdr:rowOff>
    </xdr:from>
    <xdr:to>
      <xdr:col>15</xdr:col>
      <xdr:colOff>1842285</xdr:colOff>
      <xdr:row>5</xdr:row>
      <xdr:rowOff>59933</xdr:rowOff>
    </xdr:to>
    <xdr:sp macro="" textlink="">
      <xdr:nvSpPr>
        <xdr:cNvPr id="16" name="15 Rectángulo redondeado">
          <a:hlinkClick xmlns:r="http://schemas.openxmlformats.org/officeDocument/2006/relationships" r:id="rId2"/>
          <a:extLst>
            <a:ext uri="{FF2B5EF4-FFF2-40B4-BE49-F238E27FC236}">
              <a16:creationId xmlns:a16="http://schemas.microsoft.com/office/drawing/2014/main" id="{00000000-0008-0000-0600-000010000000}"/>
            </a:ext>
          </a:extLst>
        </xdr:cNvPr>
        <xdr:cNvSpPr/>
      </xdr:nvSpPr>
      <xdr:spPr>
        <a:xfrm flipH="1">
          <a:off x="10496550" y="609600"/>
          <a:ext cx="1518435" cy="431408"/>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15</xdr:col>
      <xdr:colOff>333375</xdr:colOff>
      <xdr:row>6</xdr:row>
      <xdr:rowOff>50408</xdr:rowOff>
    </xdr:from>
    <xdr:to>
      <xdr:col>15</xdr:col>
      <xdr:colOff>1842287</xdr:colOff>
      <xdr:row>8</xdr:row>
      <xdr:rowOff>107557</xdr:rowOff>
    </xdr:to>
    <xdr:sp macro="" textlink="">
      <xdr:nvSpPr>
        <xdr:cNvPr id="17" name="21 Rectángulo redondeado">
          <a:hlinkClick xmlns:r="http://schemas.openxmlformats.org/officeDocument/2006/relationships" r:id="rId3"/>
          <a:extLst>
            <a:ext uri="{FF2B5EF4-FFF2-40B4-BE49-F238E27FC236}">
              <a16:creationId xmlns:a16="http://schemas.microsoft.com/office/drawing/2014/main" id="{00000000-0008-0000-0600-000011000000}"/>
            </a:ext>
          </a:extLst>
        </xdr:cNvPr>
        <xdr:cNvSpPr/>
      </xdr:nvSpPr>
      <xdr:spPr>
        <a:xfrm flipH="1">
          <a:off x="10506075" y="1231508"/>
          <a:ext cx="1508912" cy="438149"/>
        </a:xfrm>
        <a:prstGeom prst="roundRect">
          <a:avLst/>
        </a:prstGeom>
        <a:solidFill>
          <a:sysClr val="window" lastClr="FFFFFF"/>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Consolidado grupos</a:t>
          </a:r>
          <a:r>
            <a:rPr lang="es-CO" sz="900" b="1" cap="none" spc="0" baseline="0">
              <a:ln>
                <a:noFill/>
              </a:ln>
              <a:solidFill>
                <a:schemeClr val="tx1"/>
              </a:solidFill>
              <a:effectLst/>
              <a:latin typeface="+mn-lt"/>
              <a:ea typeface="+mn-ea"/>
              <a:cs typeface="+mn-cs"/>
            </a:rPr>
            <a:t> Investigación</a:t>
          </a:r>
          <a:endParaRPr lang="es-CO" sz="900" b="1" cap="none" spc="0">
            <a:ln>
              <a:noFill/>
            </a:ln>
            <a:solidFill>
              <a:schemeClr val="tx1"/>
            </a:solidFill>
            <a:effectLst/>
            <a:latin typeface="+mn-lt"/>
            <a:ea typeface="+mn-ea"/>
            <a:cs typeface="+mn-cs"/>
          </a:endParaRPr>
        </a:p>
      </xdr:txBody>
    </xdr:sp>
    <xdr:clientData/>
  </xdr:twoCellAnchor>
  <xdr:twoCellAnchor editAs="absolute">
    <xdr:from>
      <xdr:col>15</xdr:col>
      <xdr:colOff>350311</xdr:colOff>
      <xdr:row>9</xdr:row>
      <xdr:rowOff>59933</xdr:rowOff>
    </xdr:from>
    <xdr:to>
      <xdr:col>15</xdr:col>
      <xdr:colOff>1842287</xdr:colOff>
      <xdr:row>11</xdr:row>
      <xdr:rowOff>117082</xdr:rowOff>
    </xdr:to>
    <xdr:sp macro="" textlink="">
      <xdr:nvSpPr>
        <xdr:cNvPr id="18" name="21 Rectángulo redondeado">
          <a:hlinkClick xmlns:r="http://schemas.openxmlformats.org/officeDocument/2006/relationships" r:id="rId4"/>
          <a:extLst>
            <a:ext uri="{FF2B5EF4-FFF2-40B4-BE49-F238E27FC236}">
              <a16:creationId xmlns:a16="http://schemas.microsoft.com/office/drawing/2014/main" id="{00000000-0008-0000-0600-000012000000}"/>
            </a:ext>
          </a:extLst>
        </xdr:cNvPr>
        <xdr:cNvSpPr/>
      </xdr:nvSpPr>
      <xdr:spPr>
        <a:xfrm>
          <a:off x="10523011" y="1812533"/>
          <a:ext cx="1491976"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Grupos de Investigación</a:t>
          </a:r>
        </a:p>
      </xdr:txBody>
    </xdr:sp>
    <xdr:clientData/>
  </xdr:twoCellAnchor>
  <xdr:twoCellAnchor editAs="absolute">
    <xdr:from>
      <xdr:col>15</xdr:col>
      <xdr:colOff>379708</xdr:colOff>
      <xdr:row>12</xdr:row>
      <xdr:rowOff>69458</xdr:rowOff>
    </xdr:from>
    <xdr:to>
      <xdr:col>15</xdr:col>
      <xdr:colOff>1832762</xdr:colOff>
      <xdr:row>14</xdr:row>
      <xdr:rowOff>11277</xdr:rowOff>
    </xdr:to>
    <xdr:sp macro="" textlink="">
      <xdr:nvSpPr>
        <xdr:cNvPr id="19" name="21 Rectángulo redondeado">
          <a:hlinkClick xmlns:r="http://schemas.openxmlformats.org/officeDocument/2006/relationships" r:id="rId5"/>
          <a:extLst>
            <a:ext uri="{FF2B5EF4-FFF2-40B4-BE49-F238E27FC236}">
              <a16:creationId xmlns:a16="http://schemas.microsoft.com/office/drawing/2014/main" id="{00000000-0008-0000-0600-000013000000}"/>
            </a:ext>
          </a:extLst>
        </xdr:cNvPr>
        <xdr:cNvSpPr/>
      </xdr:nvSpPr>
      <xdr:spPr>
        <a:xfrm>
          <a:off x="10552408" y="2393558"/>
          <a:ext cx="1453054"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Investigadores Colciencias</a:t>
          </a:r>
        </a:p>
      </xdr:txBody>
    </xdr:sp>
    <xdr:clientData/>
  </xdr:twoCellAnchor>
  <xdr:twoCellAnchor editAs="absolute">
    <xdr:from>
      <xdr:col>15</xdr:col>
      <xdr:colOff>375438</xdr:colOff>
      <xdr:row>14</xdr:row>
      <xdr:rowOff>147202</xdr:rowOff>
    </xdr:from>
    <xdr:to>
      <xdr:col>15</xdr:col>
      <xdr:colOff>1823237</xdr:colOff>
      <xdr:row>17</xdr:row>
      <xdr:rowOff>11277</xdr:rowOff>
    </xdr:to>
    <xdr:sp macro="" textlink="">
      <xdr:nvSpPr>
        <xdr:cNvPr id="20" name="21 Rectángulo redondeado">
          <a:hlinkClick xmlns:r="http://schemas.openxmlformats.org/officeDocument/2006/relationships" r:id="rId6"/>
          <a:extLst>
            <a:ext uri="{FF2B5EF4-FFF2-40B4-BE49-F238E27FC236}">
              <a16:creationId xmlns:a16="http://schemas.microsoft.com/office/drawing/2014/main" id="{00000000-0008-0000-0600-000014000000}"/>
            </a:ext>
          </a:extLst>
        </xdr:cNvPr>
        <xdr:cNvSpPr/>
      </xdr:nvSpPr>
      <xdr:spPr>
        <a:xfrm>
          <a:off x="10548138" y="2965058"/>
          <a:ext cx="1447799"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Semilleros de Investigación</a:t>
          </a:r>
        </a:p>
      </xdr:txBody>
    </xdr:sp>
    <xdr:clientData/>
  </xdr:twoCellAnchor>
  <xdr:twoCellAnchor editAs="absolute">
    <xdr:from>
      <xdr:col>15</xdr:col>
      <xdr:colOff>397936</xdr:colOff>
      <xdr:row>17</xdr:row>
      <xdr:rowOff>147201</xdr:rowOff>
    </xdr:from>
    <xdr:to>
      <xdr:col>15</xdr:col>
      <xdr:colOff>1851812</xdr:colOff>
      <xdr:row>20</xdr:row>
      <xdr:rowOff>185302</xdr:rowOff>
    </xdr:to>
    <xdr:sp macro="" textlink="">
      <xdr:nvSpPr>
        <xdr:cNvPr id="21" name="21 Rectángulo redondeado">
          <a:hlinkClick xmlns:r="http://schemas.openxmlformats.org/officeDocument/2006/relationships" r:id="rId7"/>
          <a:extLst>
            <a:ext uri="{FF2B5EF4-FFF2-40B4-BE49-F238E27FC236}">
              <a16:creationId xmlns:a16="http://schemas.microsoft.com/office/drawing/2014/main" id="{00000000-0008-0000-0600-000015000000}"/>
            </a:ext>
          </a:extLst>
        </xdr:cNvPr>
        <xdr:cNvSpPr/>
      </xdr:nvSpPr>
      <xdr:spPr>
        <a:xfrm>
          <a:off x="10570636" y="3536557"/>
          <a:ext cx="1453876" cy="6191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Proyectos de investigación</a:t>
          </a:r>
        </a:p>
      </xdr:txBody>
    </xdr:sp>
    <xdr:clientData/>
  </xdr:twoCellAnchor>
  <xdr:twoCellAnchor editAs="absolute">
    <xdr:from>
      <xdr:col>15</xdr:col>
      <xdr:colOff>370183</xdr:colOff>
      <xdr:row>21</xdr:row>
      <xdr:rowOff>97002</xdr:rowOff>
    </xdr:from>
    <xdr:to>
      <xdr:col>15</xdr:col>
      <xdr:colOff>1823237</xdr:colOff>
      <xdr:row>24</xdr:row>
      <xdr:rowOff>68427</xdr:rowOff>
    </xdr:to>
    <xdr:sp macro="" textlink="">
      <xdr:nvSpPr>
        <xdr:cNvPr id="22" name="21 Rectángulo redondeado">
          <a:hlinkClick xmlns:r="http://schemas.openxmlformats.org/officeDocument/2006/relationships" r:id="rId8"/>
          <a:extLst>
            <a:ext uri="{FF2B5EF4-FFF2-40B4-BE49-F238E27FC236}">
              <a16:creationId xmlns:a16="http://schemas.microsoft.com/office/drawing/2014/main" id="{00000000-0008-0000-0600-000016000000}"/>
            </a:ext>
          </a:extLst>
        </xdr:cNvPr>
        <xdr:cNvSpPr/>
      </xdr:nvSpPr>
      <xdr:spPr>
        <a:xfrm>
          <a:off x="10542883" y="4260457"/>
          <a:ext cx="1453054" cy="485775"/>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Productos Académica-Artículos Scopus</a:t>
          </a:r>
        </a:p>
      </xdr:txBody>
    </xdr:sp>
    <xdr:clientData/>
  </xdr:twoCellAnchor>
  <xdr:twoCellAnchor editAs="absolute">
    <xdr:from>
      <xdr:col>15</xdr:col>
      <xdr:colOff>379708</xdr:colOff>
      <xdr:row>25</xdr:row>
      <xdr:rowOff>11278</xdr:rowOff>
    </xdr:from>
    <xdr:to>
      <xdr:col>15</xdr:col>
      <xdr:colOff>1832762</xdr:colOff>
      <xdr:row>27</xdr:row>
      <xdr:rowOff>118627</xdr:rowOff>
    </xdr:to>
    <xdr:sp macro="" textlink="">
      <xdr:nvSpPr>
        <xdr:cNvPr id="23" name="21 Rectángulo redondeado">
          <a:hlinkClick xmlns:r="http://schemas.openxmlformats.org/officeDocument/2006/relationships" r:id="rId9"/>
          <a:extLst>
            <a:ext uri="{FF2B5EF4-FFF2-40B4-BE49-F238E27FC236}">
              <a16:creationId xmlns:a16="http://schemas.microsoft.com/office/drawing/2014/main" id="{00000000-0008-0000-0600-000017000000}"/>
            </a:ext>
          </a:extLst>
        </xdr:cNvPr>
        <xdr:cNvSpPr/>
      </xdr:nvSpPr>
      <xdr:spPr>
        <a:xfrm>
          <a:off x="10552408" y="487958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Incentivos</a:t>
          </a:r>
          <a:r>
            <a:rPr lang="es-CO" sz="1000" b="1" cap="none" spc="0" baseline="0">
              <a:ln>
                <a:noFill/>
              </a:ln>
              <a:solidFill>
                <a:schemeClr val="tx1"/>
              </a:solidFill>
              <a:effectLst/>
              <a:latin typeface="+mn-lt"/>
              <a:ea typeface="+mn-ea"/>
              <a:cs typeface="+mn-cs"/>
            </a:rPr>
            <a:t> por producción académica</a:t>
          </a:r>
          <a:endParaRPr lang="es-CO" sz="1000" b="1" cap="none" spc="0">
            <a:ln>
              <a:noFill/>
            </a:ln>
            <a:solidFill>
              <a:schemeClr val="tx1"/>
            </a:solidFill>
            <a:effectLst/>
            <a:latin typeface="+mn-lt"/>
            <a:ea typeface="+mn-ea"/>
            <a:cs typeface="+mn-cs"/>
          </a:endParaRPr>
        </a:p>
      </xdr:txBody>
    </xdr:sp>
    <xdr:clientData/>
  </xdr:twoCellAnchor>
  <xdr:twoCellAnchor editAs="absolute">
    <xdr:from>
      <xdr:col>15</xdr:col>
      <xdr:colOff>408283</xdr:colOff>
      <xdr:row>28</xdr:row>
      <xdr:rowOff>68428</xdr:rowOff>
    </xdr:from>
    <xdr:to>
      <xdr:col>15</xdr:col>
      <xdr:colOff>1861337</xdr:colOff>
      <xdr:row>30</xdr:row>
      <xdr:rowOff>175777</xdr:rowOff>
    </xdr:to>
    <xdr:sp macro="" textlink="">
      <xdr:nvSpPr>
        <xdr:cNvPr id="24" name="21 Rectángulo redondeado">
          <a:hlinkClick xmlns:r="http://schemas.openxmlformats.org/officeDocument/2006/relationships" r:id="rId10"/>
          <a:extLst>
            <a:ext uri="{FF2B5EF4-FFF2-40B4-BE49-F238E27FC236}">
              <a16:creationId xmlns:a16="http://schemas.microsoft.com/office/drawing/2014/main" id="{00000000-0008-0000-0600-000018000000}"/>
            </a:ext>
          </a:extLst>
        </xdr:cNvPr>
        <xdr:cNvSpPr/>
      </xdr:nvSpPr>
      <xdr:spPr>
        <a:xfrm>
          <a:off x="10580983" y="550823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Consultoría</a:t>
          </a:r>
        </a:p>
      </xdr:txBody>
    </xdr:sp>
    <xdr:clientData/>
  </xdr:twoCellAnchor>
  <xdr:twoCellAnchor editAs="absolute">
    <xdr:from>
      <xdr:col>15</xdr:col>
      <xdr:colOff>417808</xdr:colOff>
      <xdr:row>31</xdr:row>
      <xdr:rowOff>87478</xdr:rowOff>
    </xdr:from>
    <xdr:to>
      <xdr:col>15</xdr:col>
      <xdr:colOff>1870862</xdr:colOff>
      <xdr:row>34</xdr:row>
      <xdr:rowOff>1753</xdr:rowOff>
    </xdr:to>
    <xdr:sp macro="" textlink="">
      <xdr:nvSpPr>
        <xdr:cNvPr id="25" name="21 Rectángulo redondeado">
          <a:hlinkClick xmlns:r="http://schemas.openxmlformats.org/officeDocument/2006/relationships" r:id="rId11"/>
          <a:extLst>
            <a:ext uri="{FF2B5EF4-FFF2-40B4-BE49-F238E27FC236}">
              <a16:creationId xmlns:a16="http://schemas.microsoft.com/office/drawing/2014/main" id="{00000000-0008-0000-0600-000019000000}"/>
            </a:ext>
          </a:extLst>
        </xdr:cNvPr>
        <xdr:cNvSpPr/>
      </xdr:nvSpPr>
      <xdr:spPr>
        <a:xfrm>
          <a:off x="10590508" y="609878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Patentes</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19</xdr:col>
      <xdr:colOff>47625</xdr:colOff>
      <xdr:row>1</xdr:row>
      <xdr:rowOff>19050</xdr:rowOff>
    </xdr:from>
    <xdr:ext cx="2000250" cy="374141"/>
    <xdr:sp macro="" textlink="">
      <xdr:nvSpPr>
        <xdr:cNvPr id="2" name="22 Rectángulo">
          <a:extLst>
            <a:ext uri="{FF2B5EF4-FFF2-40B4-BE49-F238E27FC236}">
              <a16:creationId xmlns:a16="http://schemas.microsoft.com/office/drawing/2014/main" id="{DB7B4E0E-12A3-4982-8C13-E66C86080ADC}"/>
            </a:ext>
          </a:extLst>
        </xdr:cNvPr>
        <xdr:cNvSpPr/>
      </xdr:nvSpPr>
      <xdr:spPr>
        <a:xfrm>
          <a:off x="11582400" y="19050"/>
          <a:ext cx="2000250" cy="374141"/>
        </a:xfrm>
        <a:prstGeom prst="rect">
          <a:avLst/>
        </a:prstGeom>
        <a:noFill/>
      </xdr:spPr>
      <xdr:txBody>
        <a:bodyPr vertOverflow="clip" horzOverflow="clip" wrap="squar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Investigación</a:t>
          </a:r>
        </a:p>
      </xdr:txBody>
    </xdr:sp>
    <xdr:clientData/>
  </xdr:oneCellAnchor>
  <xdr:twoCellAnchor editAs="absolute">
    <xdr:from>
      <xdr:col>19</xdr:col>
      <xdr:colOff>209550</xdr:colOff>
      <xdr:row>1</xdr:row>
      <xdr:rowOff>142875</xdr:rowOff>
    </xdr:from>
    <xdr:to>
      <xdr:col>19</xdr:col>
      <xdr:colOff>1727985</xdr:colOff>
      <xdr:row>3</xdr:row>
      <xdr:rowOff>174233</xdr:rowOff>
    </xdr:to>
    <xdr:sp macro="" textlink="">
      <xdr:nvSpPr>
        <xdr:cNvPr id="3" name="15 Rectángulo redondeado">
          <a:hlinkClick xmlns:r="http://schemas.openxmlformats.org/officeDocument/2006/relationships" r:id="rId1"/>
          <a:extLst>
            <a:ext uri="{FF2B5EF4-FFF2-40B4-BE49-F238E27FC236}">
              <a16:creationId xmlns:a16="http://schemas.microsoft.com/office/drawing/2014/main" id="{BDAFD886-33CC-4DF7-9456-AC12691633B1}"/>
            </a:ext>
          </a:extLst>
        </xdr:cNvPr>
        <xdr:cNvSpPr/>
      </xdr:nvSpPr>
      <xdr:spPr>
        <a:xfrm flipH="1">
          <a:off x="13058775" y="342900"/>
          <a:ext cx="1518435" cy="431408"/>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19</xdr:col>
      <xdr:colOff>223037</xdr:colOff>
      <xdr:row>4</xdr:row>
      <xdr:rowOff>164708</xdr:rowOff>
    </xdr:from>
    <xdr:to>
      <xdr:col>19</xdr:col>
      <xdr:colOff>1727987</xdr:colOff>
      <xdr:row>7</xdr:row>
      <xdr:rowOff>31357</xdr:rowOff>
    </xdr:to>
    <xdr:sp macro="" textlink="">
      <xdr:nvSpPr>
        <xdr:cNvPr id="4" name="21 Rectángulo redondeado">
          <a:hlinkClick xmlns:r="http://schemas.openxmlformats.org/officeDocument/2006/relationships" r:id="rId2"/>
          <a:extLst>
            <a:ext uri="{FF2B5EF4-FFF2-40B4-BE49-F238E27FC236}">
              <a16:creationId xmlns:a16="http://schemas.microsoft.com/office/drawing/2014/main" id="{5038180A-A8E6-4796-8702-25E4101CDF77}"/>
            </a:ext>
          </a:extLst>
        </xdr:cNvPr>
        <xdr:cNvSpPr/>
      </xdr:nvSpPr>
      <xdr:spPr>
        <a:xfrm flipH="1">
          <a:off x="13072262" y="964808"/>
          <a:ext cx="1504950" cy="438149"/>
        </a:xfrm>
        <a:prstGeom prst="roundRect">
          <a:avLst/>
        </a:prstGeom>
        <a:solidFill>
          <a:sysClr val="window" lastClr="FFFFFF"/>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Consolidado grupos</a:t>
          </a:r>
          <a:r>
            <a:rPr lang="es-CO" sz="900" b="1" cap="none" spc="0" baseline="0">
              <a:ln>
                <a:noFill/>
              </a:ln>
              <a:solidFill>
                <a:schemeClr val="tx1"/>
              </a:solidFill>
              <a:effectLst/>
              <a:latin typeface="+mn-lt"/>
              <a:ea typeface="+mn-ea"/>
              <a:cs typeface="+mn-cs"/>
            </a:rPr>
            <a:t> Investigación</a:t>
          </a:r>
          <a:endParaRPr lang="es-CO" sz="900" b="1" cap="none" spc="0">
            <a:ln>
              <a:noFill/>
            </a:ln>
            <a:solidFill>
              <a:schemeClr val="tx1"/>
            </a:solidFill>
            <a:effectLst/>
            <a:latin typeface="+mn-lt"/>
            <a:ea typeface="+mn-ea"/>
            <a:cs typeface="+mn-cs"/>
          </a:endParaRPr>
        </a:p>
      </xdr:txBody>
    </xdr:sp>
    <xdr:clientData/>
  </xdr:twoCellAnchor>
  <xdr:twoCellAnchor editAs="absolute">
    <xdr:from>
      <xdr:col>19</xdr:col>
      <xdr:colOff>236011</xdr:colOff>
      <xdr:row>7</xdr:row>
      <xdr:rowOff>174233</xdr:rowOff>
    </xdr:from>
    <xdr:to>
      <xdr:col>19</xdr:col>
      <xdr:colOff>1727987</xdr:colOff>
      <xdr:row>9</xdr:row>
      <xdr:rowOff>117082</xdr:rowOff>
    </xdr:to>
    <xdr:sp macro="" textlink="">
      <xdr:nvSpPr>
        <xdr:cNvPr id="5" name="21 Rectángulo redondeado">
          <a:hlinkClick xmlns:r="http://schemas.openxmlformats.org/officeDocument/2006/relationships" r:id="rId3"/>
          <a:extLst>
            <a:ext uri="{FF2B5EF4-FFF2-40B4-BE49-F238E27FC236}">
              <a16:creationId xmlns:a16="http://schemas.microsoft.com/office/drawing/2014/main" id="{BC285B15-AAD0-450A-9E21-36BD6CE18CC1}"/>
            </a:ext>
          </a:extLst>
        </xdr:cNvPr>
        <xdr:cNvSpPr/>
      </xdr:nvSpPr>
      <xdr:spPr>
        <a:xfrm>
          <a:off x="13085236" y="1545833"/>
          <a:ext cx="1491976"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Grupos de Investigación</a:t>
          </a:r>
        </a:p>
      </xdr:txBody>
    </xdr:sp>
    <xdr:clientData/>
  </xdr:twoCellAnchor>
  <xdr:twoCellAnchor editAs="absolute">
    <xdr:from>
      <xdr:col>19</xdr:col>
      <xdr:colOff>265408</xdr:colOff>
      <xdr:row>10</xdr:row>
      <xdr:rowOff>69458</xdr:rowOff>
    </xdr:from>
    <xdr:to>
      <xdr:col>19</xdr:col>
      <xdr:colOff>1718462</xdr:colOff>
      <xdr:row>12</xdr:row>
      <xdr:rowOff>126607</xdr:rowOff>
    </xdr:to>
    <xdr:sp macro="" textlink="">
      <xdr:nvSpPr>
        <xdr:cNvPr id="6" name="21 Rectángulo redondeado">
          <a:hlinkClick xmlns:r="http://schemas.openxmlformats.org/officeDocument/2006/relationships" r:id="rId4"/>
          <a:extLst>
            <a:ext uri="{FF2B5EF4-FFF2-40B4-BE49-F238E27FC236}">
              <a16:creationId xmlns:a16="http://schemas.microsoft.com/office/drawing/2014/main" id="{FFD12C6E-0EBE-4750-963B-2107B542A255}"/>
            </a:ext>
          </a:extLst>
        </xdr:cNvPr>
        <xdr:cNvSpPr/>
      </xdr:nvSpPr>
      <xdr:spPr>
        <a:xfrm>
          <a:off x="13114633" y="2126858"/>
          <a:ext cx="1453054"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Investigadores Colciencias</a:t>
          </a:r>
        </a:p>
      </xdr:txBody>
    </xdr:sp>
    <xdr:clientData/>
  </xdr:twoCellAnchor>
  <xdr:twoCellAnchor editAs="absolute">
    <xdr:from>
      <xdr:col>19</xdr:col>
      <xdr:colOff>261138</xdr:colOff>
      <xdr:row>13</xdr:row>
      <xdr:rowOff>69458</xdr:rowOff>
    </xdr:from>
    <xdr:to>
      <xdr:col>19</xdr:col>
      <xdr:colOff>1708937</xdr:colOff>
      <xdr:row>15</xdr:row>
      <xdr:rowOff>126607</xdr:rowOff>
    </xdr:to>
    <xdr:sp macro="" textlink="">
      <xdr:nvSpPr>
        <xdr:cNvPr id="7" name="21 Rectángulo redondeado">
          <a:hlinkClick xmlns:r="http://schemas.openxmlformats.org/officeDocument/2006/relationships" r:id="rId5"/>
          <a:extLst>
            <a:ext uri="{FF2B5EF4-FFF2-40B4-BE49-F238E27FC236}">
              <a16:creationId xmlns:a16="http://schemas.microsoft.com/office/drawing/2014/main" id="{471CFE2A-804F-4BB2-90CF-6C1C9A829436}"/>
            </a:ext>
          </a:extLst>
        </xdr:cNvPr>
        <xdr:cNvSpPr/>
      </xdr:nvSpPr>
      <xdr:spPr>
        <a:xfrm>
          <a:off x="13110363" y="2698358"/>
          <a:ext cx="1447799" cy="438149"/>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Semilleros de Investigación</a:t>
          </a:r>
        </a:p>
      </xdr:txBody>
    </xdr:sp>
    <xdr:clientData/>
  </xdr:twoCellAnchor>
  <xdr:twoCellAnchor editAs="absolute">
    <xdr:from>
      <xdr:col>19</xdr:col>
      <xdr:colOff>255061</xdr:colOff>
      <xdr:row>16</xdr:row>
      <xdr:rowOff>31357</xdr:rowOff>
    </xdr:from>
    <xdr:to>
      <xdr:col>19</xdr:col>
      <xdr:colOff>1708937</xdr:colOff>
      <xdr:row>19</xdr:row>
      <xdr:rowOff>78982</xdr:rowOff>
    </xdr:to>
    <xdr:sp macro="" textlink="">
      <xdr:nvSpPr>
        <xdr:cNvPr id="8" name="21 Rectángulo redondeado">
          <a:hlinkClick xmlns:r="http://schemas.openxmlformats.org/officeDocument/2006/relationships" r:id="rId6"/>
          <a:extLst>
            <a:ext uri="{FF2B5EF4-FFF2-40B4-BE49-F238E27FC236}">
              <a16:creationId xmlns:a16="http://schemas.microsoft.com/office/drawing/2014/main" id="{48F0224A-3723-485D-9F4F-B66C21FC77D5}"/>
            </a:ext>
          </a:extLst>
        </xdr:cNvPr>
        <xdr:cNvSpPr/>
      </xdr:nvSpPr>
      <xdr:spPr>
        <a:xfrm>
          <a:off x="13104286" y="3231757"/>
          <a:ext cx="1453876" cy="61912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Proyectos de investigación</a:t>
          </a:r>
        </a:p>
      </xdr:txBody>
    </xdr:sp>
    <xdr:clientData/>
  </xdr:twoCellAnchor>
  <xdr:twoCellAnchor editAs="absolute">
    <xdr:from>
      <xdr:col>19</xdr:col>
      <xdr:colOff>265408</xdr:colOff>
      <xdr:row>19</xdr:row>
      <xdr:rowOff>183757</xdr:rowOff>
    </xdr:from>
    <xdr:to>
      <xdr:col>19</xdr:col>
      <xdr:colOff>1718462</xdr:colOff>
      <xdr:row>22</xdr:row>
      <xdr:rowOff>98032</xdr:rowOff>
    </xdr:to>
    <xdr:sp macro="" textlink="">
      <xdr:nvSpPr>
        <xdr:cNvPr id="9" name="21 Rectángulo redondeado">
          <a:hlinkClick xmlns:r="http://schemas.openxmlformats.org/officeDocument/2006/relationships" r:id="rId7"/>
          <a:extLst>
            <a:ext uri="{FF2B5EF4-FFF2-40B4-BE49-F238E27FC236}">
              <a16:creationId xmlns:a16="http://schemas.microsoft.com/office/drawing/2014/main" id="{78B7C3BB-38B7-44F3-93D3-DEF85238FE6B}"/>
            </a:ext>
          </a:extLst>
        </xdr:cNvPr>
        <xdr:cNvSpPr/>
      </xdr:nvSpPr>
      <xdr:spPr>
        <a:xfrm>
          <a:off x="13114633" y="3955657"/>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Productos Académica-Artículos Scopus</a:t>
          </a:r>
        </a:p>
      </xdr:txBody>
    </xdr:sp>
    <xdr:clientData/>
  </xdr:twoCellAnchor>
  <xdr:twoCellAnchor editAs="absolute">
    <xdr:from>
      <xdr:col>19</xdr:col>
      <xdr:colOff>274933</xdr:colOff>
      <xdr:row>23</xdr:row>
      <xdr:rowOff>40882</xdr:rowOff>
    </xdr:from>
    <xdr:to>
      <xdr:col>19</xdr:col>
      <xdr:colOff>1727987</xdr:colOff>
      <xdr:row>25</xdr:row>
      <xdr:rowOff>145657</xdr:rowOff>
    </xdr:to>
    <xdr:sp macro="" textlink="">
      <xdr:nvSpPr>
        <xdr:cNvPr id="10" name="21 Rectángulo redondeado">
          <a:hlinkClick xmlns:r="http://schemas.openxmlformats.org/officeDocument/2006/relationships" r:id="rId8"/>
          <a:extLst>
            <a:ext uri="{FF2B5EF4-FFF2-40B4-BE49-F238E27FC236}">
              <a16:creationId xmlns:a16="http://schemas.microsoft.com/office/drawing/2014/main" id="{D3A3514D-4435-4F30-8CEB-749305D34AD3}"/>
            </a:ext>
          </a:extLst>
        </xdr:cNvPr>
        <xdr:cNvSpPr/>
      </xdr:nvSpPr>
      <xdr:spPr>
        <a:xfrm>
          <a:off x="13124158" y="4574782"/>
          <a:ext cx="1453054" cy="485775"/>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Incentivos</a:t>
          </a:r>
          <a:r>
            <a:rPr lang="es-CO" sz="1000" b="1" cap="none" spc="0" baseline="0">
              <a:ln>
                <a:noFill/>
              </a:ln>
              <a:solidFill>
                <a:schemeClr val="tx1"/>
              </a:solidFill>
              <a:effectLst/>
              <a:latin typeface="+mn-lt"/>
              <a:ea typeface="+mn-ea"/>
              <a:cs typeface="+mn-cs"/>
            </a:rPr>
            <a:t> por producción académica</a:t>
          </a:r>
          <a:endParaRPr lang="es-CO" sz="1000" b="1" cap="none" spc="0">
            <a:ln>
              <a:noFill/>
            </a:ln>
            <a:solidFill>
              <a:schemeClr val="tx1"/>
            </a:solidFill>
            <a:effectLst/>
            <a:latin typeface="+mn-lt"/>
            <a:ea typeface="+mn-ea"/>
            <a:cs typeface="+mn-cs"/>
          </a:endParaRPr>
        </a:p>
      </xdr:txBody>
    </xdr:sp>
    <xdr:clientData/>
  </xdr:twoCellAnchor>
  <xdr:twoCellAnchor editAs="absolute">
    <xdr:from>
      <xdr:col>19</xdr:col>
      <xdr:colOff>303508</xdr:colOff>
      <xdr:row>26</xdr:row>
      <xdr:rowOff>98032</xdr:rowOff>
    </xdr:from>
    <xdr:to>
      <xdr:col>19</xdr:col>
      <xdr:colOff>1756562</xdr:colOff>
      <xdr:row>29</xdr:row>
      <xdr:rowOff>12307</xdr:rowOff>
    </xdr:to>
    <xdr:sp macro="" textlink="">
      <xdr:nvSpPr>
        <xdr:cNvPr id="11" name="21 Rectángulo redondeado">
          <a:hlinkClick xmlns:r="http://schemas.openxmlformats.org/officeDocument/2006/relationships" r:id="rId9"/>
          <a:extLst>
            <a:ext uri="{FF2B5EF4-FFF2-40B4-BE49-F238E27FC236}">
              <a16:creationId xmlns:a16="http://schemas.microsoft.com/office/drawing/2014/main" id="{B6FB840C-3DDF-4421-B6E6-0D9F3AB56569}"/>
            </a:ext>
          </a:extLst>
        </xdr:cNvPr>
        <xdr:cNvSpPr/>
      </xdr:nvSpPr>
      <xdr:spPr>
        <a:xfrm>
          <a:off x="13152733" y="520343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Consultoría</a:t>
          </a:r>
        </a:p>
      </xdr:txBody>
    </xdr:sp>
    <xdr:clientData/>
  </xdr:twoCellAnchor>
  <xdr:twoCellAnchor editAs="absolute">
    <xdr:from>
      <xdr:col>19</xdr:col>
      <xdr:colOff>313033</xdr:colOff>
      <xdr:row>29</xdr:row>
      <xdr:rowOff>117082</xdr:rowOff>
    </xdr:from>
    <xdr:to>
      <xdr:col>19</xdr:col>
      <xdr:colOff>1766087</xdr:colOff>
      <xdr:row>32</xdr:row>
      <xdr:rowOff>31357</xdr:rowOff>
    </xdr:to>
    <xdr:sp macro="" textlink="">
      <xdr:nvSpPr>
        <xdr:cNvPr id="12" name="21 Rectángulo redondeado">
          <a:hlinkClick xmlns:r="http://schemas.openxmlformats.org/officeDocument/2006/relationships" r:id="rId10"/>
          <a:extLst>
            <a:ext uri="{FF2B5EF4-FFF2-40B4-BE49-F238E27FC236}">
              <a16:creationId xmlns:a16="http://schemas.microsoft.com/office/drawing/2014/main" id="{5D9DC57A-572E-4D7A-8A4A-9E62D34D7308}"/>
            </a:ext>
          </a:extLst>
        </xdr:cNvPr>
        <xdr:cNvSpPr/>
      </xdr:nvSpPr>
      <xdr:spPr>
        <a:xfrm>
          <a:off x="13162258" y="5793982"/>
          <a:ext cx="1453054" cy="48577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Patentes</a:t>
          </a:r>
        </a:p>
      </xdr:txBody>
    </xdr:sp>
    <xdr:clientData/>
  </xdr:twoCellAnchor>
  <xdr:twoCellAnchor editAs="oneCell">
    <xdr:from>
      <xdr:col>5</xdr:col>
      <xdr:colOff>619125</xdr:colOff>
      <xdr:row>0</xdr:row>
      <xdr:rowOff>95250</xdr:rowOff>
    </xdr:from>
    <xdr:to>
      <xdr:col>7</xdr:col>
      <xdr:colOff>561975</xdr:colOff>
      <xdr:row>1</xdr:row>
      <xdr:rowOff>160265</xdr:rowOff>
    </xdr:to>
    <xdr:pic>
      <xdr:nvPicPr>
        <xdr:cNvPr id="13" name="Imagen 12">
          <a:extLst>
            <a:ext uri="{FF2B5EF4-FFF2-40B4-BE49-F238E27FC236}">
              <a16:creationId xmlns:a16="http://schemas.microsoft.com/office/drawing/2014/main" id="{95CB8717-E36A-4516-81A5-3DD8607D917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333875" y="95250"/>
          <a:ext cx="1181100" cy="2650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11</xdr:col>
      <xdr:colOff>327586</xdr:colOff>
      <xdr:row>1</xdr:row>
      <xdr:rowOff>184986</xdr:rowOff>
    </xdr:from>
    <xdr:to>
      <xdr:col>11</xdr:col>
      <xdr:colOff>1846021</xdr:colOff>
      <xdr:row>4</xdr:row>
      <xdr:rowOff>34867</xdr:rowOff>
    </xdr:to>
    <xdr:sp macro="" textlink="">
      <xdr:nvSpPr>
        <xdr:cNvPr id="2" name="15 Rectángulo redondeado">
          <a:hlinkClick xmlns:r="http://schemas.openxmlformats.org/officeDocument/2006/relationships" r:id="rId1"/>
          <a:extLst>
            <a:ext uri="{FF2B5EF4-FFF2-40B4-BE49-F238E27FC236}">
              <a16:creationId xmlns:a16="http://schemas.microsoft.com/office/drawing/2014/main" id="{1C85E7C0-B956-41C9-B28C-634E6F4F3898}"/>
            </a:ext>
          </a:extLst>
        </xdr:cNvPr>
        <xdr:cNvSpPr/>
      </xdr:nvSpPr>
      <xdr:spPr>
        <a:xfrm flipH="1">
          <a:off x="6345655" y="385512"/>
          <a:ext cx="1518435" cy="426394"/>
        </a:xfrm>
        <a:prstGeom prst="roundRect">
          <a:avLst/>
        </a:prstGeom>
        <a:solidFill>
          <a:schemeClr val="bg1"/>
        </a:solidFill>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900" b="1" cap="none" spc="0">
              <a:ln w="10541" cmpd="sng">
                <a:noFill/>
                <a:prstDash val="solid"/>
              </a:ln>
              <a:solidFill>
                <a:schemeClr val="tx1"/>
              </a:solidFill>
              <a:effectLst/>
            </a:rPr>
            <a:t>Tabla de</a:t>
          </a:r>
        </a:p>
        <a:p>
          <a:pPr algn="ctr"/>
          <a:r>
            <a:rPr lang="es-CO" sz="900" b="1" cap="none" spc="0">
              <a:ln w="10541" cmpd="sng">
                <a:noFill/>
                <a:prstDash val="solid"/>
              </a:ln>
              <a:solidFill>
                <a:schemeClr val="tx1"/>
              </a:solidFill>
              <a:effectLst/>
            </a:rPr>
            <a:t>contenido</a:t>
          </a:r>
        </a:p>
      </xdr:txBody>
    </xdr:sp>
    <xdr:clientData/>
  </xdr:twoCellAnchor>
  <xdr:twoCellAnchor editAs="absolute">
    <xdr:from>
      <xdr:col>11</xdr:col>
      <xdr:colOff>341073</xdr:colOff>
      <xdr:row>5</xdr:row>
      <xdr:rowOff>25342</xdr:rowOff>
    </xdr:from>
    <xdr:to>
      <xdr:col>11</xdr:col>
      <xdr:colOff>1846023</xdr:colOff>
      <xdr:row>6</xdr:row>
      <xdr:rowOff>272991</xdr:rowOff>
    </xdr:to>
    <xdr:sp macro="" textlink="">
      <xdr:nvSpPr>
        <xdr:cNvPr id="3" name="21 Rectángulo redondeado">
          <a:hlinkClick xmlns:r="http://schemas.openxmlformats.org/officeDocument/2006/relationships" r:id="rId2"/>
          <a:extLst>
            <a:ext uri="{FF2B5EF4-FFF2-40B4-BE49-F238E27FC236}">
              <a16:creationId xmlns:a16="http://schemas.microsoft.com/office/drawing/2014/main" id="{BA50C3C7-62E3-4DF1-98A0-DFF666C67606}"/>
            </a:ext>
          </a:extLst>
        </xdr:cNvPr>
        <xdr:cNvSpPr/>
      </xdr:nvSpPr>
      <xdr:spPr>
        <a:xfrm flipH="1">
          <a:off x="6359142" y="1002908"/>
          <a:ext cx="1504950" cy="435642"/>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Consolidado grupos</a:t>
          </a:r>
          <a:r>
            <a:rPr lang="es-CO" sz="900" b="1" cap="none" spc="0" baseline="0">
              <a:ln>
                <a:noFill/>
              </a:ln>
              <a:solidFill>
                <a:schemeClr val="tx1"/>
              </a:solidFill>
              <a:effectLst/>
              <a:latin typeface="+mn-lt"/>
              <a:ea typeface="+mn-ea"/>
              <a:cs typeface="+mn-cs"/>
            </a:rPr>
            <a:t> Investigación</a:t>
          </a:r>
          <a:endParaRPr lang="es-CO" sz="900" b="1" cap="none" spc="0">
            <a:ln>
              <a:noFill/>
            </a:ln>
            <a:solidFill>
              <a:schemeClr val="tx1"/>
            </a:solidFill>
            <a:effectLst/>
            <a:latin typeface="+mn-lt"/>
            <a:ea typeface="+mn-ea"/>
            <a:cs typeface="+mn-cs"/>
          </a:endParaRPr>
        </a:p>
      </xdr:txBody>
    </xdr:sp>
    <xdr:clientData/>
  </xdr:twoCellAnchor>
  <xdr:twoCellAnchor editAs="absolute">
    <xdr:from>
      <xdr:col>11</xdr:col>
      <xdr:colOff>354047</xdr:colOff>
      <xdr:row>6</xdr:row>
      <xdr:rowOff>415867</xdr:rowOff>
    </xdr:from>
    <xdr:to>
      <xdr:col>11</xdr:col>
      <xdr:colOff>1846023</xdr:colOff>
      <xdr:row>7</xdr:row>
      <xdr:rowOff>396816</xdr:rowOff>
    </xdr:to>
    <xdr:sp macro="" textlink="">
      <xdr:nvSpPr>
        <xdr:cNvPr id="4" name="21 Rectángulo redondeado">
          <a:hlinkClick xmlns:r="http://schemas.openxmlformats.org/officeDocument/2006/relationships" r:id="rId3"/>
          <a:extLst>
            <a:ext uri="{FF2B5EF4-FFF2-40B4-BE49-F238E27FC236}">
              <a16:creationId xmlns:a16="http://schemas.microsoft.com/office/drawing/2014/main" id="{D44775B5-7821-4175-B022-D79BD26C979F}"/>
            </a:ext>
          </a:extLst>
        </xdr:cNvPr>
        <xdr:cNvSpPr/>
      </xdr:nvSpPr>
      <xdr:spPr>
        <a:xfrm>
          <a:off x="6372116" y="1581426"/>
          <a:ext cx="1491976" cy="432133"/>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Grupos de Investigación</a:t>
          </a:r>
        </a:p>
      </xdr:txBody>
    </xdr:sp>
    <xdr:clientData/>
  </xdr:twoCellAnchor>
  <xdr:twoCellAnchor editAs="absolute">
    <xdr:from>
      <xdr:col>11</xdr:col>
      <xdr:colOff>383444</xdr:colOff>
      <xdr:row>7</xdr:row>
      <xdr:rowOff>539692</xdr:rowOff>
    </xdr:from>
    <xdr:to>
      <xdr:col>11</xdr:col>
      <xdr:colOff>1836498</xdr:colOff>
      <xdr:row>9</xdr:row>
      <xdr:rowOff>44391</xdr:rowOff>
    </xdr:to>
    <xdr:sp macro="" textlink="">
      <xdr:nvSpPr>
        <xdr:cNvPr id="5" name="21 Rectángulo redondeado">
          <a:hlinkClick xmlns:r="http://schemas.openxmlformats.org/officeDocument/2006/relationships" r:id="rId4"/>
          <a:extLst>
            <a:ext uri="{FF2B5EF4-FFF2-40B4-BE49-F238E27FC236}">
              <a16:creationId xmlns:a16="http://schemas.microsoft.com/office/drawing/2014/main" id="{106F6E7C-F262-4BA7-B22A-F198606A5527}"/>
            </a:ext>
          </a:extLst>
        </xdr:cNvPr>
        <xdr:cNvSpPr/>
      </xdr:nvSpPr>
      <xdr:spPr>
        <a:xfrm>
          <a:off x="6401513" y="2156435"/>
          <a:ext cx="1453054" cy="444667"/>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Investigadores Colciencias</a:t>
          </a:r>
        </a:p>
      </xdr:txBody>
    </xdr:sp>
    <xdr:clientData/>
  </xdr:twoCellAnchor>
  <xdr:twoCellAnchor editAs="absolute">
    <xdr:from>
      <xdr:col>11</xdr:col>
      <xdr:colOff>379174</xdr:colOff>
      <xdr:row>9</xdr:row>
      <xdr:rowOff>175235</xdr:rowOff>
    </xdr:from>
    <xdr:to>
      <xdr:col>11</xdr:col>
      <xdr:colOff>1826973</xdr:colOff>
      <xdr:row>12</xdr:row>
      <xdr:rowOff>44391</xdr:rowOff>
    </xdr:to>
    <xdr:sp macro="" textlink="">
      <xdr:nvSpPr>
        <xdr:cNvPr id="6" name="21 Rectángulo redondeado">
          <a:hlinkClick xmlns:r="http://schemas.openxmlformats.org/officeDocument/2006/relationships" r:id="rId5"/>
          <a:extLst>
            <a:ext uri="{FF2B5EF4-FFF2-40B4-BE49-F238E27FC236}">
              <a16:creationId xmlns:a16="http://schemas.microsoft.com/office/drawing/2014/main" id="{D47E9F2B-0E0E-4C9F-B588-C09A7417D5D8}"/>
            </a:ext>
          </a:extLst>
        </xdr:cNvPr>
        <xdr:cNvSpPr/>
      </xdr:nvSpPr>
      <xdr:spPr>
        <a:xfrm>
          <a:off x="6397243" y="2731946"/>
          <a:ext cx="1447799" cy="433136"/>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900" b="1" cap="none" spc="0">
              <a:ln>
                <a:noFill/>
              </a:ln>
              <a:solidFill>
                <a:schemeClr val="tx1"/>
              </a:solidFill>
              <a:effectLst/>
              <a:latin typeface="+mn-lt"/>
              <a:ea typeface="+mn-ea"/>
              <a:cs typeface="+mn-cs"/>
            </a:rPr>
            <a:t>Semilleros de Investigación</a:t>
          </a:r>
        </a:p>
      </xdr:txBody>
    </xdr:sp>
    <xdr:clientData/>
  </xdr:twoCellAnchor>
  <xdr:twoCellAnchor editAs="absolute">
    <xdr:from>
      <xdr:col>11</xdr:col>
      <xdr:colOff>401672</xdr:colOff>
      <xdr:row>12</xdr:row>
      <xdr:rowOff>175234</xdr:rowOff>
    </xdr:from>
    <xdr:to>
      <xdr:col>11</xdr:col>
      <xdr:colOff>1855548</xdr:colOff>
      <xdr:row>16</xdr:row>
      <xdr:rowOff>34866</xdr:rowOff>
    </xdr:to>
    <xdr:sp macro="" textlink="">
      <xdr:nvSpPr>
        <xdr:cNvPr id="7" name="21 Rectángulo redondeado">
          <a:hlinkClick xmlns:r="http://schemas.openxmlformats.org/officeDocument/2006/relationships" r:id="rId6"/>
          <a:extLst>
            <a:ext uri="{FF2B5EF4-FFF2-40B4-BE49-F238E27FC236}">
              <a16:creationId xmlns:a16="http://schemas.microsoft.com/office/drawing/2014/main" id="{D311DF1A-18E2-4FD1-A0A4-E4E56C428900}"/>
            </a:ext>
          </a:extLst>
        </xdr:cNvPr>
        <xdr:cNvSpPr/>
      </xdr:nvSpPr>
      <xdr:spPr>
        <a:xfrm>
          <a:off x="6419741" y="3295925"/>
          <a:ext cx="1453876" cy="611605"/>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Proyectos de investigación</a:t>
          </a:r>
        </a:p>
      </xdr:txBody>
    </xdr:sp>
    <xdr:clientData/>
  </xdr:twoCellAnchor>
  <xdr:twoCellAnchor editAs="absolute">
    <xdr:from>
      <xdr:col>11</xdr:col>
      <xdr:colOff>412019</xdr:colOff>
      <xdr:row>16</xdr:row>
      <xdr:rowOff>139641</xdr:rowOff>
    </xdr:from>
    <xdr:to>
      <xdr:col>11</xdr:col>
      <xdr:colOff>1865073</xdr:colOff>
      <xdr:row>19</xdr:row>
      <xdr:rowOff>53916</xdr:rowOff>
    </xdr:to>
    <xdr:sp macro="" textlink="">
      <xdr:nvSpPr>
        <xdr:cNvPr id="8" name="21 Rectángulo redondeado">
          <a:hlinkClick xmlns:r="http://schemas.openxmlformats.org/officeDocument/2006/relationships" r:id="rId7"/>
          <a:extLst>
            <a:ext uri="{FF2B5EF4-FFF2-40B4-BE49-F238E27FC236}">
              <a16:creationId xmlns:a16="http://schemas.microsoft.com/office/drawing/2014/main" id="{AE086D6B-FCCE-40F9-9237-28FD63984C4B}"/>
            </a:ext>
          </a:extLst>
        </xdr:cNvPr>
        <xdr:cNvSpPr/>
      </xdr:nvSpPr>
      <xdr:spPr>
        <a:xfrm>
          <a:off x="6430088" y="4012305"/>
          <a:ext cx="1453054" cy="478256"/>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Productos Académica-Artículos Scopus</a:t>
          </a:r>
        </a:p>
      </xdr:txBody>
    </xdr:sp>
    <xdr:clientData/>
  </xdr:twoCellAnchor>
  <xdr:twoCellAnchor editAs="absolute">
    <xdr:from>
      <xdr:col>11</xdr:col>
      <xdr:colOff>421544</xdr:colOff>
      <xdr:row>19</xdr:row>
      <xdr:rowOff>184759</xdr:rowOff>
    </xdr:from>
    <xdr:to>
      <xdr:col>11</xdr:col>
      <xdr:colOff>1874598</xdr:colOff>
      <xdr:row>22</xdr:row>
      <xdr:rowOff>101541</xdr:rowOff>
    </xdr:to>
    <xdr:sp macro="" textlink="">
      <xdr:nvSpPr>
        <xdr:cNvPr id="9" name="21 Rectángulo redondeado">
          <a:hlinkClick xmlns:r="http://schemas.openxmlformats.org/officeDocument/2006/relationships" r:id="rId8"/>
          <a:extLst>
            <a:ext uri="{FF2B5EF4-FFF2-40B4-BE49-F238E27FC236}">
              <a16:creationId xmlns:a16="http://schemas.microsoft.com/office/drawing/2014/main" id="{B2186BF7-B3C3-42A9-A6DF-4AC853D2B7EF}"/>
            </a:ext>
          </a:extLst>
        </xdr:cNvPr>
        <xdr:cNvSpPr/>
      </xdr:nvSpPr>
      <xdr:spPr>
        <a:xfrm>
          <a:off x="6439613" y="4621404"/>
          <a:ext cx="1453054" cy="480762"/>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Incentivos</a:t>
          </a:r>
          <a:r>
            <a:rPr lang="es-CO" sz="1000" b="1" cap="none" spc="0" baseline="0">
              <a:ln>
                <a:noFill/>
              </a:ln>
              <a:solidFill>
                <a:schemeClr val="tx1"/>
              </a:solidFill>
              <a:effectLst/>
              <a:latin typeface="+mn-lt"/>
              <a:ea typeface="+mn-ea"/>
              <a:cs typeface="+mn-cs"/>
            </a:rPr>
            <a:t> por producción académica</a:t>
          </a:r>
          <a:endParaRPr lang="es-CO" sz="1000" b="1" cap="none" spc="0">
            <a:ln>
              <a:noFill/>
            </a:ln>
            <a:solidFill>
              <a:schemeClr val="tx1"/>
            </a:solidFill>
            <a:effectLst/>
            <a:latin typeface="+mn-lt"/>
            <a:ea typeface="+mn-ea"/>
            <a:cs typeface="+mn-cs"/>
          </a:endParaRPr>
        </a:p>
      </xdr:txBody>
    </xdr:sp>
    <xdr:clientData/>
  </xdr:twoCellAnchor>
  <xdr:twoCellAnchor editAs="absolute">
    <xdr:from>
      <xdr:col>11</xdr:col>
      <xdr:colOff>450119</xdr:colOff>
      <xdr:row>23</xdr:row>
      <xdr:rowOff>53916</xdr:rowOff>
    </xdr:from>
    <xdr:to>
      <xdr:col>11</xdr:col>
      <xdr:colOff>1903173</xdr:colOff>
      <xdr:row>25</xdr:row>
      <xdr:rowOff>158691</xdr:rowOff>
    </xdr:to>
    <xdr:sp macro="" textlink="">
      <xdr:nvSpPr>
        <xdr:cNvPr id="10" name="21 Rectángulo redondeado">
          <a:hlinkClick xmlns:r="http://schemas.openxmlformats.org/officeDocument/2006/relationships" r:id="rId9"/>
          <a:extLst>
            <a:ext uri="{FF2B5EF4-FFF2-40B4-BE49-F238E27FC236}">
              <a16:creationId xmlns:a16="http://schemas.microsoft.com/office/drawing/2014/main" id="{5EA3C144-EAF1-467E-9AE3-842BBB98D145}"/>
            </a:ext>
          </a:extLst>
        </xdr:cNvPr>
        <xdr:cNvSpPr/>
      </xdr:nvSpPr>
      <xdr:spPr>
        <a:xfrm>
          <a:off x="6468188" y="5242534"/>
          <a:ext cx="1453054" cy="480762"/>
        </a:xfrm>
        <a:prstGeom prst="roundRect">
          <a:avLst/>
        </a:prstGeom>
        <a:solidFill>
          <a:srgbClr val="00B0F0"/>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Consultoría</a:t>
          </a:r>
        </a:p>
      </xdr:txBody>
    </xdr:sp>
    <xdr:clientData/>
  </xdr:twoCellAnchor>
  <xdr:twoCellAnchor editAs="absolute">
    <xdr:from>
      <xdr:col>11</xdr:col>
      <xdr:colOff>459644</xdr:colOff>
      <xdr:row>26</xdr:row>
      <xdr:rowOff>72966</xdr:rowOff>
    </xdr:from>
    <xdr:to>
      <xdr:col>11</xdr:col>
      <xdr:colOff>1912698</xdr:colOff>
      <xdr:row>28</xdr:row>
      <xdr:rowOff>15816</xdr:rowOff>
    </xdr:to>
    <xdr:sp macro="" textlink="">
      <xdr:nvSpPr>
        <xdr:cNvPr id="11" name="21 Rectángulo redondeado">
          <a:hlinkClick xmlns:r="http://schemas.openxmlformats.org/officeDocument/2006/relationships" r:id="rId10"/>
          <a:extLst>
            <a:ext uri="{FF2B5EF4-FFF2-40B4-BE49-F238E27FC236}">
              <a16:creationId xmlns:a16="http://schemas.microsoft.com/office/drawing/2014/main" id="{4BB9B36C-0417-421C-980D-3BFAD12064AD}"/>
            </a:ext>
          </a:extLst>
        </xdr:cNvPr>
        <xdr:cNvSpPr/>
      </xdr:nvSpPr>
      <xdr:spPr>
        <a:xfrm>
          <a:off x="6477713" y="5825565"/>
          <a:ext cx="1453054" cy="318837"/>
        </a:xfrm>
        <a:prstGeom prst="roundRect">
          <a:avLst/>
        </a:prstGeom>
        <a:solidFill>
          <a:schemeClr val="bg1"/>
        </a:solidFill>
      </xdr:spPr>
      <xdr:style>
        <a:lnRef idx="1">
          <a:schemeClr val="accent5"/>
        </a:lnRef>
        <a:fillRef idx="3">
          <a:schemeClr val="accent5"/>
        </a:fillRef>
        <a:effectRef idx="2">
          <a:schemeClr val="accent5"/>
        </a:effectRef>
        <a:fontRef idx="minor">
          <a:schemeClr val="lt1"/>
        </a:fontRef>
      </xdr:style>
      <xdr:txBody>
        <a:bodyPr vertOverflow="clip" rtlCol="0" anchor="ctr"/>
        <a:lstStyle/>
        <a:p>
          <a:pPr marL="0" indent="0" algn="ctr"/>
          <a:r>
            <a:rPr lang="es-CO" sz="1000" b="1" cap="none" spc="0">
              <a:ln>
                <a:noFill/>
              </a:ln>
              <a:solidFill>
                <a:schemeClr val="tx1"/>
              </a:solidFill>
              <a:effectLst/>
              <a:latin typeface="+mn-lt"/>
              <a:ea typeface="+mn-ea"/>
              <a:cs typeface="+mn-cs"/>
            </a:rPr>
            <a:t>Patentes</a:t>
          </a:r>
        </a:p>
      </xdr:txBody>
    </xdr:sp>
    <xdr:clientData/>
  </xdr:twoCellAnchor>
  <xdr:oneCellAnchor>
    <xdr:from>
      <xdr:col>11</xdr:col>
      <xdr:colOff>190500</xdr:colOff>
      <xdr:row>0</xdr:row>
      <xdr:rowOff>19050</xdr:rowOff>
    </xdr:from>
    <xdr:ext cx="2000250" cy="374141"/>
    <xdr:sp macro="" textlink="">
      <xdr:nvSpPr>
        <xdr:cNvPr id="12" name="22 Rectángulo">
          <a:extLst>
            <a:ext uri="{FF2B5EF4-FFF2-40B4-BE49-F238E27FC236}">
              <a16:creationId xmlns:a16="http://schemas.microsoft.com/office/drawing/2014/main" id="{CB1AAB1B-B479-4AA4-8ADD-F00F830B119B}"/>
            </a:ext>
          </a:extLst>
        </xdr:cNvPr>
        <xdr:cNvSpPr/>
      </xdr:nvSpPr>
      <xdr:spPr>
        <a:xfrm>
          <a:off x="7810500" y="19050"/>
          <a:ext cx="2000250" cy="374141"/>
        </a:xfrm>
        <a:prstGeom prst="rect">
          <a:avLst/>
        </a:prstGeom>
        <a:noFill/>
      </xdr:spPr>
      <xdr:txBody>
        <a:bodyPr vertOverflow="clip" horzOverflow="clip" wrap="squar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Consultorías</a:t>
          </a:r>
        </a:p>
      </xdr:txBody>
    </xdr:sp>
    <xdr:clientData/>
  </xdr:oneCellAnchor>
  <xdr:twoCellAnchor editAs="oneCell">
    <xdr:from>
      <xdr:col>4</xdr:col>
      <xdr:colOff>0</xdr:colOff>
      <xdr:row>0</xdr:row>
      <xdr:rowOff>76200</xdr:rowOff>
    </xdr:from>
    <xdr:to>
      <xdr:col>6</xdr:col>
      <xdr:colOff>218575</xdr:colOff>
      <xdr:row>1</xdr:row>
      <xdr:rowOff>141215</xdr:rowOff>
    </xdr:to>
    <xdr:pic>
      <xdr:nvPicPr>
        <xdr:cNvPr id="13" name="Imagen 12">
          <a:extLst>
            <a:ext uri="{FF2B5EF4-FFF2-40B4-BE49-F238E27FC236}">
              <a16:creationId xmlns:a16="http://schemas.microsoft.com/office/drawing/2014/main" id="{B6C4C6F8-2D51-4895-8D57-3B795AE70A0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48000" y="76200"/>
          <a:ext cx="1181100" cy="2650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3"/>
  </sheetPr>
  <dimension ref="A1:XFB46"/>
  <sheetViews>
    <sheetView tabSelected="1" zoomScaleNormal="100" zoomScaleSheetLayoutView="100" workbookViewId="0"/>
  </sheetViews>
  <sheetFormatPr baseColWidth="10" defaultColWidth="0" defaultRowHeight="0" customHeight="1" zeroHeight="1" x14ac:dyDescent="0.25"/>
  <cols>
    <col min="1" max="1" width="4.7109375" style="17" customWidth="1"/>
    <col min="2" max="2" width="24.7109375" style="12" customWidth="1"/>
    <col min="3" max="3" width="90.7109375" style="12" customWidth="1"/>
    <col min="4" max="4" width="27" style="12" customWidth="1"/>
    <col min="5" max="5" width="27" style="12" hidden="1"/>
    <col min="6" max="16382" width="11.42578125" style="12" hidden="1"/>
    <col min="16383" max="16384" width="27" style="12" hidden="1"/>
  </cols>
  <sheetData>
    <row r="1" spans="1:4" s="16" customFormat="1" ht="12.75" x14ac:dyDescent="0.25">
      <c r="A1" s="19"/>
      <c r="B1" s="14"/>
      <c r="C1" s="15"/>
      <c r="D1" s="20"/>
    </row>
    <row r="2" spans="1:4" s="7" customFormat="1" ht="12.75" x14ac:dyDescent="0.2">
      <c r="A2" s="21"/>
      <c r="B2" s="8"/>
      <c r="C2" s="8"/>
      <c r="D2" s="22"/>
    </row>
    <row r="3" spans="1:4" s="7" customFormat="1" ht="12.75" x14ac:dyDescent="0.2">
      <c r="A3" s="21"/>
      <c r="B3" s="8"/>
      <c r="C3" s="9"/>
      <c r="D3" s="22"/>
    </row>
    <row r="4" spans="1:4" s="7" customFormat="1" ht="12.75" x14ac:dyDescent="0.2">
      <c r="A4" s="21"/>
      <c r="B4" s="8"/>
      <c r="C4" s="9"/>
      <c r="D4" s="22"/>
    </row>
    <row r="5" spans="1:4" s="7" customFormat="1" ht="12.75" x14ac:dyDescent="0.2">
      <c r="A5" s="21"/>
      <c r="B5" s="8"/>
      <c r="C5" s="8"/>
      <c r="D5" s="22"/>
    </row>
    <row r="6" spans="1:4" s="7" customFormat="1" ht="12.75" x14ac:dyDescent="0.25">
      <c r="A6" s="21"/>
      <c r="B6" s="6"/>
      <c r="C6" s="6"/>
      <c r="D6" s="23"/>
    </row>
    <row r="7" spans="1:4" s="7" customFormat="1" ht="12.75" x14ac:dyDescent="0.25">
      <c r="A7" s="21"/>
      <c r="B7" s="6"/>
      <c r="C7" s="5"/>
      <c r="D7" s="23"/>
    </row>
    <row r="8" spans="1:4" s="11" customFormat="1" ht="12.75" x14ac:dyDescent="0.2">
      <c r="A8" s="24"/>
      <c r="B8" s="10"/>
      <c r="D8" s="25"/>
    </row>
    <row r="9" spans="1:4" ht="12.75" x14ac:dyDescent="0.25">
      <c r="D9" s="26"/>
    </row>
    <row r="10" spans="1:4" ht="12.75" x14ac:dyDescent="0.25">
      <c r="D10" s="26"/>
    </row>
    <row r="11" spans="1:4" ht="12.75" x14ac:dyDescent="0.25">
      <c r="D11" s="26"/>
    </row>
    <row r="12" spans="1:4" ht="12.75" x14ac:dyDescent="0.25">
      <c r="D12" s="26"/>
    </row>
    <row r="13" spans="1:4" ht="12.75" x14ac:dyDescent="0.25">
      <c r="D13" s="26"/>
    </row>
    <row r="14" spans="1:4" ht="12.75" x14ac:dyDescent="0.25">
      <c r="D14" s="26"/>
    </row>
    <row r="15" spans="1:4" ht="12.75" x14ac:dyDescent="0.25">
      <c r="D15" s="26"/>
    </row>
    <row r="16" spans="1:4" ht="12.75" x14ac:dyDescent="0.25">
      <c r="D16" s="26"/>
    </row>
    <row r="17" spans="4:4" ht="12.75" x14ac:dyDescent="0.25">
      <c r="D17" s="26"/>
    </row>
    <row r="18" spans="4:4" ht="12.75" x14ac:dyDescent="0.25">
      <c r="D18" s="26"/>
    </row>
    <row r="19" spans="4:4" ht="12.75" x14ac:dyDescent="0.25">
      <c r="D19" s="26"/>
    </row>
    <row r="20" spans="4:4" ht="12.75" x14ac:dyDescent="0.25">
      <c r="D20" s="26"/>
    </row>
    <row r="21" spans="4:4" ht="12.75" x14ac:dyDescent="0.25">
      <c r="D21" s="26"/>
    </row>
    <row r="22" spans="4:4" ht="12.75" x14ac:dyDescent="0.25">
      <c r="D22" s="26"/>
    </row>
    <row r="23" spans="4:4" ht="12.75" x14ac:dyDescent="0.25">
      <c r="D23" s="26"/>
    </row>
    <row r="24" spans="4:4" ht="12.75" x14ac:dyDescent="0.25">
      <c r="D24" s="26"/>
    </row>
    <row r="25" spans="4:4" ht="12.75" x14ac:dyDescent="0.25">
      <c r="D25" s="26"/>
    </row>
    <row r="26" spans="4:4" ht="12.75" x14ac:dyDescent="0.25">
      <c r="D26" s="26"/>
    </row>
    <row r="27" spans="4:4" ht="12.75" x14ac:dyDescent="0.25">
      <c r="D27" s="26"/>
    </row>
    <row r="28" spans="4:4" ht="12.75" x14ac:dyDescent="0.25">
      <c r="D28" s="26"/>
    </row>
    <row r="29" spans="4:4" ht="12.75" x14ac:dyDescent="0.25">
      <c r="D29" s="26"/>
    </row>
    <row r="30" spans="4:4" ht="12.75" x14ac:dyDescent="0.25">
      <c r="D30" s="26"/>
    </row>
    <row r="31" spans="4:4" ht="12.75" x14ac:dyDescent="0.25">
      <c r="D31" s="26"/>
    </row>
    <row r="32" spans="4:4" ht="12.75" x14ac:dyDescent="0.25">
      <c r="D32" s="26"/>
    </row>
    <row r="33" spans="1:4" ht="12.75" x14ac:dyDescent="0.25">
      <c r="A33" s="131" t="s">
        <v>136</v>
      </c>
      <c r="D33" s="26"/>
    </row>
    <row r="34" spans="1:4" ht="12.75" x14ac:dyDescent="0.25">
      <c r="A34" s="131" t="s">
        <v>184</v>
      </c>
      <c r="D34" s="26"/>
    </row>
    <row r="35" spans="1:4" ht="12.75" hidden="1" x14ac:dyDescent="0.25">
      <c r="A35" s="18"/>
      <c r="B35" s="13"/>
      <c r="D35" s="26"/>
    </row>
    <row r="36" spans="1:4" ht="12.75" hidden="1" x14ac:dyDescent="0.25">
      <c r="A36" s="18"/>
      <c r="D36" s="26"/>
    </row>
    <row r="37" spans="1:4" ht="12.75" hidden="1" x14ac:dyDescent="0.25">
      <c r="A37" s="18"/>
      <c r="B37" s="13"/>
      <c r="D37" s="26"/>
    </row>
    <row r="38" spans="1:4" ht="12.75" hidden="1" x14ac:dyDescent="0.25">
      <c r="A38" s="18"/>
      <c r="D38" s="26"/>
    </row>
    <row r="39" spans="1:4" ht="12.75" hidden="1" x14ac:dyDescent="0.25">
      <c r="A39" s="18"/>
      <c r="B39" s="13"/>
      <c r="D39" s="26"/>
    </row>
    <row r="40" spans="1:4" ht="12.75" hidden="1" x14ac:dyDescent="0.25">
      <c r="A40" s="18"/>
      <c r="D40" s="26"/>
    </row>
    <row r="41" spans="1:4" ht="12.75" hidden="1" x14ac:dyDescent="0.25">
      <c r="A41" s="18"/>
      <c r="B41" s="13"/>
      <c r="D41" s="26"/>
    </row>
    <row r="42" spans="1:4" ht="12.75" hidden="1" x14ac:dyDescent="0.25">
      <c r="D42" s="26"/>
    </row>
    <row r="43" spans="1:4" ht="13.5" hidden="1" thickBot="1" x14ac:dyDescent="0.3">
      <c r="A43" s="27"/>
      <c r="B43" s="28"/>
      <c r="C43" s="29"/>
      <c r="D43" s="30"/>
    </row>
    <row r="44" spans="1:4" ht="12.75" hidden="1" x14ac:dyDescent="0.25"/>
    <row r="45" spans="1:4" ht="12.75" hidden="1" x14ac:dyDescent="0.25"/>
    <row r="46" spans="1:4" ht="12.75" hidden="1" x14ac:dyDescent="0.25">
      <c r="B46" s="13"/>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sheetPr>
  <dimension ref="A1:BH66"/>
  <sheetViews>
    <sheetView showZeros="0" zoomScaleNormal="100" workbookViewId="0">
      <pane xSplit="1" topLeftCell="B1" activePane="topRight" state="frozen"/>
      <selection activeCell="E8" sqref="E8"/>
      <selection pane="topRight" activeCell="B37" sqref="B37"/>
    </sheetView>
  </sheetViews>
  <sheetFormatPr baseColWidth="10" defaultColWidth="0" defaultRowHeight="0" customHeight="1" zeroHeight="1" x14ac:dyDescent="0.25"/>
  <cols>
    <col min="1" max="1" width="1.85546875" style="58" hidden="1" customWidth="1"/>
    <col min="2" max="2" width="4.42578125" style="102" bestFit="1" customWidth="1"/>
    <col min="3" max="3" width="10.140625" style="102" bestFit="1" customWidth="1"/>
    <col min="4" max="4" width="14" style="102" customWidth="1"/>
    <col min="5" max="5" width="79.140625" style="102" customWidth="1"/>
    <col min="6" max="6" width="6.28515625" style="41" customWidth="1"/>
    <col min="7" max="7" width="32.42578125" style="53" hidden="1" customWidth="1"/>
    <col min="8" max="8" width="2.140625" style="41" hidden="1" customWidth="1"/>
    <col min="9" max="9" width="28.7109375" style="37" customWidth="1"/>
    <col min="10" max="60" width="0" style="2" hidden="1" customWidth="1"/>
    <col min="61" max="16384" width="11.42578125" style="2" hidden="1"/>
  </cols>
  <sheetData>
    <row r="1" spans="1:50" ht="15" x14ac:dyDescent="0.25"/>
    <row r="2" spans="1:50" ht="15" x14ac:dyDescent="0.25"/>
    <row r="3" spans="1:50" ht="15.75" x14ac:dyDescent="0.25">
      <c r="G3" s="55" t="s">
        <v>7</v>
      </c>
      <c r="H3" s="31">
        <v>5</v>
      </c>
    </row>
    <row r="4" spans="1:50" s="4" customFormat="1" ht="15.75" x14ac:dyDescent="0.25">
      <c r="A4" s="59"/>
      <c r="B4" s="109"/>
      <c r="C4" s="228" t="s">
        <v>135</v>
      </c>
      <c r="D4" s="228"/>
      <c r="E4" s="228"/>
      <c r="F4" s="31"/>
      <c r="G4" s="53" t="e">
        <f>+#REF!</f>
        <v>#REF!</v>
      </c>
      <c r="H4" s="31">
        <v>2</v>
      </c>
      <c r="I4" s="37"/>
    </row>
    <row r="5" spans="1:50" ht="24" x14ac:dyDescent="0.25">
      <c r="B5" s="125"/>
      <c r="C5" s="175" t="s">
        <v>129</v>
      </c>
      <c r="D5" s="175" t="s">
        <v>130</v>
      </c>
      <c r="E5" s="175" t="s">
        <v>131</v>
      </c>
      <c r="F5" s="44"/>
      <c r="H5" s="2"/>
    </row>
    <row r="6" spans="1:50" ht="15" x14ac:dyDescent="0.25">
      <c r="B6" s="129">
        <v>2012</v>
      </c>
      <c r="C6" s="129">
        <v>1</v>
      </c>
      <c r="D6" s="128" t="s">
        <v>132</v>
      </c>
      <c r="E6" s="126" t="s">
        <v>133</v>
      </c>
      <c r="F6" s="44"/>
      <c r="G6" s="56"/>
      <c r="H6" s="44"/>
    </row>
    <row r="7" spans="1:50" ht="18" customHeight="1" x14ac:dyDescent="0.25">
      <c r="B7" s="129">
        <v>2013</v>
      </c>
      <c r="C7" s="129"/>
      <c r="D7" s="130"/>
      <c r="E7" s="126"/>
      <c r="F7" s="44"/>
      <c r="G7" s="56"/>
      <c r="H7" s="44"/>
    </row>
    <row r="8" spans="1:50" ht="36" x14ac:dyDescent="0.25">
      <c r="A8" s="60"/>
      <c r="B8" s="129">
        <v>2014</v>
      </c>
      <c r="C8" s="129">
        <v>3</v>
      </c>
      <c r="D8" s="128" t="s">
        <v>134</v>
      </c>
      <c r="E8" s="127" t="s">
        <v>223</v>
      </c>
      <c r="F8" s="47"/>
      <c r="G8" s="57"/>
      <c r="H8" s="46"/>
    </row>
    <row r="9" spans="1:50" s="37" customFormat="1" ht="15" x14ac:dyDescent="0.25">
      <c r="A9" s="58"/>
      <c r="B9" s="129">
        <v>2015</v>
      </c>
      <c r="C9" s="231" t="s">
        <v>181</v>
      </c>
      <c r="D9" s="232"/>
      <c r="E9" s="78"/>
      <c r="F9" s="47"/>
      <c r="G9" s="57"/>
      <c r="H9" s="46"/>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0" s="37" customFormat="1" ht="15" x14ac:dyDescent="0.25">
      <c r="A10" s="58"/>
      <c r="B10" s="129">
        <v>2016</v>
      </c>
      <c r="C10" s="231" t="s">
        <v>181</v>
      </c>
      <c r="D10" s="232"/>
      <c r="E10" s="78"/>
      <c r="F10" s="47"/>
      <c r="G10" s="57"/>
      <c r="H10" s="46"/>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0" s="37" customFormat="1" ht="15" x14ac:dyDescent="0.25">
      <c r="A11" s="58"/>
      <c r="B11" s="129">
        <v>2017</v>
      </c>
      <c r="C11" s="231" t="s">
        <v>181</v>
      </c>
      <c r="D11" s="232"/>
      <c r="E11" s="78"/>
      <c r="F11" s="47"/>
      <c r="G11" s="57"/>
      <c r="H11" s="46"/>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0" s="37" customFormat="1" ht="15" x14ac:dyDescent="0.25">
      <c r="A12" s="58"/>
      <c r="B12" s="129">
        <v>2018</v>
      </c>
      <c r="C12" s="231" t="s">
        <v>181</v>
      </c>
      <c r="D12" s="232"/>
      <c r="E12" s="78"/>
      <c r="F12" s="47"/>
      <c r="G12" s="57"/>
      <c r="H12" s="46"/>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50" s="37" customFormat="1" ht="78" customHeight="1" x14ac:dyDescent="0.25">
      <c r="A13" s="58"/>
      <c r="B13" s="129">
        <v>2019</v>
      </c>
      <c r="C13" s="169">
        <v>6</v>
      </c>
      <c r="D13" s="128" t="s">
        <v>132</v>
      </c>
      <c r="E13" s="191" t="s">
        <v>240</v>
      </c>
      <c r="F13" s="47"/>
      <c r="G13" s="57"/>
      <c r="H13" s="46"/>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50" s="37" customFormat="1" ht="36" x14ac:dyDescent="0.25">
      <c r="A14" s="58"/>
      <c r="B14" s="129">
        <v>2019</v>
      </c>
      <c r="C14" s="169">
        <v>1</v>
      </c>
      <c r="D14" s="128" t="s">
        <v>134</v>
      </c>
      <c r="E14" s="127" t="s">
        <v>239</v>
      </c>
      <c r="F14" s="47"/>
      <c r="G14" s="57"/>
      <c r="H14" s="46"/>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s="37" customFormat="1" ht="39.75" customHeight="1" x14ac:dyDescent="0.25">
      <c r="A15" s="58"/>
      <c r="B15" s="213">
        <v>2020</v>
      </c>
      <c r="C15" s="169">
        <v>3</v>
      </c>
      <c r="D15" s="128" t="s">
        <v>132</v>
      </c>
      <c r="E15" s="191" t="s">
        <v>244</v>
      </c>
      <c r="F15" s="47"/>
      <c r="G15" s="57"/>
      <c r="H15" s="46"/>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50" s="37" customFormat="1" ht="15" x14ac:dyDescent="0.25">
      <c r="A16" s="60"/>
      <c r="B16" s="3" t="s">
        <v>83</v>
      </c>
      <c r="C16" s="102"/>
      <c r="D16" s="102"/>
      <c r="E16" s="102"/>
      <c r="F16" s="47"/>
      <c r="G16" s="57"/>
      <c r="H16" s="46"/>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s="37" customFormat="1" ht="15" x14ac:dyDescent="0.25">
      <c r="A17" s="60"/>
      <c r="B17" s="3" t="s">
        <v>227</v>
      </c>
      <c r="C17" s="102"/>
      <c r="D17" s="102"/>
      <c r="E17" s="102"/>
      <c r="F17" s="47"/>
      <c r="G17" s="57"/>
      <c r="H17" s="46"/>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s="37" customFormat="1" ht="15" x14ac:dyDescent="0.25">
      <c r="A18" s="58"/>
      <c r="B18" s="102"/>
      <c r="C18" s="102"/>
      <c r="D18" s="102"/>
      <c r="E18" s="102"/>
      <c r="F18" s="47"/>
      <c r="G18" s="57"/>
      <c r="H18" s="46"/>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s="37" customFormat="1" ht="15" x14ac:dyDescent="0.25">
      <c r="A19" s="58"/>
      <c r="B19" s="102"/>
      <c r="C19" s="102"/>
      <c r="D19" s="102"/>
      <c r="E19" s="102"/>
      <c r="F19" s="47"/>
      <c r="G19" s="57"/>
      <c r="H19" s="46"/>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s="37" customFormat="1" ht="15" x14ac:dyDescent="0.25">
      <c r="A20" s="58"/>
      <c r="B20" s="102"/>
      <c r="C20" s="102"/>
      <c r="D20" s="102"/>
      <c r="E20" s="102"/>
      <c r="F20" s="47"/>
      <c r="G20" s="57"/>
      <c r="H20" s="46"/>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s="37" customFormat="1" ht="15" x14ac:dyDescent="0.25">
      <c r="A21" s="60"/>
      <c r="B21" s="102"/>
      <c r="C21" s="102"/>
      <c r="D21" s="102"/>
      <c r="E21" s="102"/>
      <c r="F21" s="47"/>
      <c r="G21" s="57"/>
      <c r="H21" s="46"/>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s="101" customFormat="1" ht="15" x14ac:dyDescent="0.25">
      <c r="A22" s="98"/>
      <c r="B22" s="102"/>
      <c r="C22" s="102"/>
      <c r="D22" s="102"/>
      <c r="E22" s="102"/>
      <c r="F22" s="80"/>
      <c r="G22" s="103"/>
      <c r="H22" s="104"/>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row>
    <row r="23" spans="1:50" s="37" customFormat="1" ht="15" x14ac:dyDescent="0.25">
      <c r="A23" s="98"/>
      <c r="B23" s="102"/>
      <c r="C23" s="102"/>
      <c r="D23" s="102"/>
      <c r="E23" s="102"/>
      <c r="F23" s="47"/>
      <c r="G23" s="57"/>
      <c r="H23" s="46"/>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s="37" customFormat="1" ht="15" x14ac:dyDescent="0.25">
      <c r="A24" s="58"/>
      <c r="B24" s="102"/>
      <c r="C24" s="102"/>
      <c r="D24" s="102"/>
      <c r="E24" s="102"/>
      <c r="F24" s="47"/>
      <c r="G24" s="57"/>
      <c r="H24" s="46"/>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15" x14ac:dyDescent="0.25">
      <c r="F25" s="47"/>
      <c r="G25" s="57"/>
      <c r="H25" s="46"/>
    </row>
    <row r="26" spans="1:50" ht="15" x14ac:dyDescent="0.25">
      <c r="F26" s="47"/>
      <c r="G26" s="57"/>
      <c r="H26" s="46"/>
    </row>
    <row r="27" spans="1:50" ht="15" x14ac:dyDescent="0.25">
      <c r="F27" s="47"/>
      <c r="G27" s="57"/>
      <c r="H27" s="46"/>
    </row>
    <row r="28" spans="1:50" ht="15" x14ac:dyDescent="0.25">
      <c r="F28" s="47"/>
      <c r="G28" s="57"/>
      <c r="H28" s="46"/>
    </row>
    <row r="29" spans="1:50" ht="15" x14ac:dyDescent="0.25">
      <c r="F29" s="47"/>
      <c r="G29" s="57"/>
      <c r="H29" s="46"/>
    </row>
    <row r="30" spans="1:50" ht="15" x14ac:dyDescent="0.25">
      <c r="F30" s="47"/>
      <c r="G30" s="57"/>
      <c r="H30" s="46"/>
    </row>
    <row r="31" spans="1:50" ht="15" x14ac:dyDescent="0.25">
      <c r="A31" s="60"/>
      <c r="F31" s="47"/>
      <c r="G31" s="57"/>
      <c r="H31" s="46"/>
    </row>
    <row r="32" spans="1:50" ht="15" x14ac:dyDescent="0.25">
      <c r="A32" s="60"/>
      <c r="F32" s="47"/>
      <c r="G32" s="57"/>
      <c r="H32" s="46"/>
    </row>
    <row r="33" spans="1:18" ht="15" x14ac:dyDescent="0.25">
      <c r="F33" s="47"/>
      <c r="G33" s="57"/>
      <c r="H33" s="46"/>
    </row>
    <row r="34" spans="1:18" s="102" customFormat="1" ht="15" x14ac:dyDescent="0.25">
      <c r="A34" s="98"/>
      <c r="B34" s="131" t="s">
        <v>136</v>
      </c>
      <c r="C34" s="2"/>
      <c r="D34" s="2"/>
      <c r="E34" s="2"/>
      <c r="F34" s="80"/>
      <c r="G34" s="103"/>
      <c r="H34" s="104"/>
      <c r="I34" s="101"/>
    </row>
    <row r="35" spans="1:18" ht="15" x14ac:dyDescent="0.25">
      <c r="A35" s="60"/>
      <c r="B35" s="131" t="s">
        <v>184</v>
      </c>
      <c r="C35" s="2"/>
      <c r="D35" s="2"/>
      <c r="E35" s="2"/>
      <c r="F35" s="47"/>
      <c r="G35" s="57"/>
      <c r="H35" s="46"/>
    </row>
    <row r="36" spans="1:18" ht="15" x14ac:dyDescent="0.25">
      <c r="A36" s="60"/>
      <c r="B36" s="131" t="str">
        <f>+'Grupos de Investigación'!B45</f>
        <v>Fecha actualización:Julio 2021</v>
      </c>
      <c r="C36" s="2"/>
      <c r="D36" s="2"/>
      <c r="E36" s="2"/>
      <c r="F36" s="47"/>
      <c r="G36" s="57"/>
      <c r="H36" s="46"/>
    </row>
    <row r="37" spans="1:18" ht="15" x14ac:dyDescent="0.25">
      <c r="A37" s="60"/>
      <c r="F37" s="47"/>
      <c r="G37" s="57"/>
      <c r="H37" s="46"/>
    </row>
    <row r="38" spans="1:18" ht="15" hidden="1" x14ac:dyDescent="0.25">
      <c r="F38" s="47"/>
      <c r="G38" s="57"/>
      <c r="H38" s="46"/>
    </row>
    <row r="39" spans="1:18" ht="15" hidden="1" x14ac:dyDescent="0.25">
      <c r="F39" s="47"/>
      <c r="G39" s="57"/>
      <c r="H39" s="46"/>
    </row>
    <row r="40" spans="1:18" ht="15" hidden="1" x14ac:dyDescent="0.25">
      <c r="F40" s="47"/>
      <c r="G40" s="57"/>
      <c r="H40" s="46"/>
    </row>
    <row r="41" spans="1:18" customFormat="1" ht="15" hidden="1" x14ac:dyDescent="0.25">
      <c r="A41" s="58"/>
      <c r="B41" s="102"/>
      <c r="C41" s="102"/>
      <c r="D41" s="102"/>
      <c r="E41" s="102"/>
      <c r="F41" s="41"/>
      <c r="G41" s="53"/>
      <c r="H41" s="41"/>
      <c r="I41" s="37"/>
      <c r="J41" s="2"/>
      <c r="K41" s="2"/>
      <c r="L41" s="2"/>
      <c r="M41" s="2"/>
      <c r="N41" s="2"/>
      <c r="O41" s="2"/>
      <c r="P41" s="2"/>
      <c r="Q41" s="2"/>
      <c r="R41" s="2"/>
    </row>
    <row r="42" spans="1:18" customFormat="1" ht="15" hidden="1" x14ac:dyDescent="0.25">
      <c r="A42" s="58"/>
      <c r="B42" s="102"/>
      <c r="C42" s="102"/>
      <c r="D42" s="102"/>
      <c r="E42" s="102"/>
      <c r="F42" s="41"/>
      <c r="G42" s="53"/>
      <c r="H42" s="41"/>
      <c r="I42" s="37"/>
      <c r="J42" s="2"/>
      <c r="K42" s="2"/>
      <c r="L42" s="2"/>
      <c r="M42" s="2"/>
      <c r="N42" s="2"/>
      <c r="O42" s="2"/>
      <c r="P42" s="2"/>
      <c r="Q42" s="2"/>
      <c r="R42" s="2"/>
    </row>
    <row r="43" spans="1:18" customFormat="1" ht="15" hidden="1" x14ac:dyDescent="0.25">
      <c r="A43" s="58"/>
      <c r="B43" s="102"/>
      <c r="C43" s="102"/>
      <c r="D43" s="102"/>
      <c r="E43" s="102"/>
      <c r="F43" s="41"/>
      <c r="G43" s="53"/>
      <c r="H43" s="41"/>
      <c r="I43" s="37"/>
      <c r="J43" s="2"/>
      <c r="K43" s="2"/>
      <c r="L43" s="2"/>
      <c r="M43" s="2"/>
      <c r="N43" s="2"/>
      <c r="O43" s="2"/>
      <c r="P43" s="2"/>
      <c r="Q43" s="2"/>
      <c r="R43" s="2"/>
    </row>
    <row r="44" spans="1:18" customFormat="1" ht="15" hidden="1" x14ac:dyDescent="0.25">
      <c r="A44" s="60"/>
      <c r="B44" s="102"/>
      <c r="C44" s="102"/>
      <c r="D44" s="102"/>
      <c r="E44" s="102"/>
      <c r="F44" s="41"/>
      <c r="G44" s="53"/>
      <c r="H44" s="41"/>
      <c r="I44" s="37"/>
      <c r="J44" s="2"/>
      <c r="K44" s="2"/>
      <c r="L44" s="2"/>
      <c r="M44" s="2"/>
      <c r="N44" s="2"/>
      <c r="O44" s="2"/>
      <c r="P44" s="2"/>
      <c r="Q44" s="2"/>
      <c r="R44" s="2"/>
    </row>
    <row r="45" spans="1:18" customFormat="1" ht="15" hidden="1" x14ac:dyDescent="0.25">
      <c r="A45" s="58"/>
      <c r="B45" s="102"/>
      <c r="C45" s="102"/>
      <c r="D45" s="102"/>
      <c r="E45" s="102"/>
      <c r="F45" s="41"/>
      <c r="G45" s="53"/>
      <c r="H45" s="41"/>
      <c r="I45" s="37"/>
      <c r="J45" s="2"/>
      <c r="K45" s="2"/>
      <c r="L45" s="2"/>
      <c r="M45" s="2"/>
      <c r="N45" s="2"/>
      <c r="O45" s="2"/>
      <c r="P45" s="2"/>
      <c r="Q45" s="2"/>
      <c r="R45" s="2"/>
    </row>
    <row r="46" spans="1:18" customFormat="1" ht="15" hidden="1" customHeight="1" x14ac:dyDescent="0.25">
      <c r="A46" s="58"/>
      <c r="B46" s="102"/>
      <c r="C46" s="102"/>
      <c r="D46" s="102"/>
      <c r="E46" s="102"/>
      <c r="F46" s="41"/>
      <c r="G46" s="53"/>
      <c r="H46" s="41"/>
      <c r="I46" s="37"/>
      <c r="J46" s="2"/>
      <c r="K46" s="2"/>
      <c r="L46" s="2"/>
      <c r="M46" s="2"/>
      <c r="N46" s="2"/>
      <c r="O46" s="2"/>
      <c r="P46" s="2"/>
      <c r="Q46" s="2"/>
      <c r="R46" s="2"/>
    </row>
    <row r="47" spans="1:18" customFormat="1" ht="15" hidden="1" customHeight="1" x14ac:dyDescent="0.25">
      <c r="A47" s="58"/>
      <c r="B47" s="102"/>
      <c r="C47" s="102"/>
      <c r="D47" s="102"/>
      <c r="E47" s="102"/>
      <c r="F47" s="41"/>
      <c r="G47" s="53"/>
      <c r="H47" s="41"/>
      <c r="I47" s="37"/>
      <c r="J47" s="2"/>
      <c r="K47" s="2"/>
      <c r="L47" s="2"/>
      <c r="M47" s="2"/>
      <c r="N47" s="2"/>
      <c r="O47" s="2"/>
      <c r="P47" s="2"/>
      <c r="Q47" s="2"/>
      <c r="R47" s="2"/>
    </row>
    <row r="48" spans="1:18" customFormat="1" ht="15" hidden="1" customHeight="1" x14ac:dyDescent="0.25">
      <c r="A48" s="58"/>
      <c r="B48" s="102"/>
      <c r="C48" s="102"/>
      <c r="D48" s="102"/>
      <c r="E48" s="102"/>
      <c r="F48" s="41"/>
      <c r="G48" s="53"/>
      <c r="H48" s="41"/>
      <c r="I48" s="37"/>
      <c r="J48" s="2"/>
      <c r="K48" s="2"/>
      <c r="L48" s="2"/>
      <c r="M48" s="2"/>
      <c r="N48" s="2"/>
      <c r="O48" s="2"/>
      <c r="P48" s="2"/>
      <c r="Q48" s="2"/>
      <c r="R48" s="2"/>
    </row>
    <row r="49" spans="1:18" customFormat="1" ht="15" hidden="1" customHeight="1" x14ac:dyDescent="0.25">
      <c r="A49" s="58"/>
      <c r="B49" s="102"/>
      <c r="C49" s="102"/>
      <c r="D49" s="102"/>
      <c r="E49" s="102"/>
      <c r="F49" s="41"/>
      <c r="G49" s="53"/>
      <c r="H49" s="41"/>
      <c r="I49" s="37"/>
      <c r="J49" s="2"/>
      <c r="K49" s="2"/>
      <c r="L49" s="2"/>
      <c r="M49" s="2"/>
      <c r="N49" s="2"/>
      <c r="O49" s="2"/>
      <c r="P49" s="2"/>
      <c r="Q49" s="2"/>
      <c r="R49" s="2"/>
    </row>
    <row r="50" spans="1:18" customFormat="1" ht="15" hidden="1" customHeight="1" x14ac:dyDescent="0.25">
      <c r="A50" s="58"/>
      <c r="B50" s="102"/>
      <c r="C50" s="102"/>
      <c r="D50" s="102"/>
      <c r="E50" s="102"/>
      <c r="F50" s="41"/>
      <c r="G50" s="53"/>
      <c r="H50" s="41"/>
      <c r="I50" s="37"/>
      <c r="J50" s="2"/>
      <c r="K50" s="2"/>
      <c r="L50" s="2"/>
      <c r="M50" s="2"/>
      <c r="N50" s="2"/>
      <c r="O50" s="2"/>
      <c r="P50" s="2"/>
      <c r="Q50" s="2"/>
      <c r="R50" s="2"/>
    </row>
    <row r="51" spans="1:18" customFormat="1" ht="15" hidden="1" customHeight="1" x14ac:dyDescent="0.25">
      <c r="A51" s="58"/>
      <c r="B51" s="102"/>
      <c r="C51" s="102"/>
      <c r="D51" s="102"/>
      <c r="E51" s="102"/>
      <c r="F51" s="41"/>
      <c r="G51" s="53"/>
      <c r="H51" s="41"/>
      <c r="I51" s="37"/>
      <c r="J51" s="2"/>
      <c r="K51" s="2"/>
      <c r="L51" s="2"/>
      <c r="M51" s="2"/>
      <c r="N51" s="2"/>
      <c r="O51" s="2"/>
      <c r="P51" s="2"/>
      <c r="Q51" s="2"/>
      <c r="R51" s="2"/>
    </row>
    <row r="52" spans="1:18" customFormat="1" ht="15" hidden="1" customHeight="1" x14ac:dyDescent="0.25">
      <c r="A52" s="58"/>
      <c r="B52" s="102"/>
      <c r="C52" s="102"/>
      <c r="D52" s="102"/>
      <c r="E52" s="102"/>
      <c r="F52" s="41"/>
      <c r="G52" s="53"/>
      <c r="H52" s="41"/>
      <c r="I52" s="37"/>
      <c r="J52" s="2"/>
      <c r="K52" s="2"/>
      <c r="L52" s="2"/>
      <c r="M52" s="2"/>
      <c r="N52" s="2"/>
      <c r="O52" s="2"/>
      <c r="P52" s="2"/>
      <c r="Q52" s="2"/>
      <c r="R52" s="2"/>
    </row>
    <row r="53" spans="1:18" customFormat="1" ht="15" hidden="1" customHeight="1" x14ac:dyDescent="0.25">
      <c r="A53" s="58"/>
      <c r="B53" s="102"/>
      <c r="C53" s="102"/>
      <c r="D53" s="102"/>
      <c r="E53" s="102"/>
      <c r="F53" s="41"/>
      <c r="G53" s="53"/>
      <c r="H53" s="41"/>
      <c r="I53" s="37"/>
      <c r="J53" s="2"/>
      <c r="K53" s="2"/>
      <c r="L53" s="2"/>
      <c r="M53" s="2"/>
      <c r="N53" s="2"/>
      <c r="O53" s="2"/>
      <c r="P53" s="2"/>
      <c r="Q53" s="2"/>
      <c r="R53" s="2"/>
    </row>
    <row r="54" spans="1:18" customFormat="1" ht="15" hidden="1" customHeight="1" x14ac:dyDescent="0.25">
      <c r="A54" s="58"/>
      <c r="B54" s="102"/>
      <c r="C54" s="102"/>
      <c r="D54" s="102"/>
      <c r="E54" s="102"/>
      <c r="F54" s="41"/>
      <c r="G54" s="53"/>
      <c r="H54" s="41"/>
      <c r="I54" s="37"/>
      <c r="J54" s="2"/>
      <c r="K54" s="2"/>
      <c r="L54" s="2"/>
      <c r="M54" s="2"/>
      <c r="N54" s="2"/>
      <c r="O54" s="2"/>
      <c r="P54" s="2"/>
      <c r="Q54" s="2"/>
      <c r="R54" s="2"/>
    </row>
    <row r="55" spans="1:18" customFormat="1" ht="15" hidden="1" customHeight="1" x14ac:dyDescent="0.25">
      <c r="A55" s="58"/>
      <c r="B55" s="102"/>
      <c r="C55" s="102"/>
      <c r="D55" s="102"/>
      <c r="E55" s="102"/>
      <c r="F55" s="41"/>
      <c r="G55" s="53"/>
      <c r="H55" s="41"/>
      <c r="I55" s="37"/>
      <c r="J55" s="2"/>
      <c r="K55" s="2"/>
      <c r="L55" s="2"/>
      <c r="M55" s="2"/>
      <c r="N55" s="2"/>
      <c r="O55" s="2"/>
      <c r="P55" s="2"/>
      <c r="Q55" s="2"/>
      <c r="R55" s="2"/>
    </row>
    <row r="56" spans="1:18" customFormat="1" ht="15" hidden="1" customHeight="1" x14ac:dyDescent="0.25">
      <c r="A56" s="58"/>
      <c r="B56" s="102"/>
      <c r="C56" s="102"/>
      <c r="D56" s="102"/>
      <c r="E56" s="102"/>
      <c r="F56" s="41"/>
      <c r="G56" s="53"/>
      <c r="H56" s="41"/>
      <c r="I56" s="37"/>
      <c r="J56" s="2"/>
      <c r="K56" s="2"/>
      <c r="L56" s="2"/>
      <c r="M56" s="2"/>
      <c r="N56" s="2"/>
      <c r="O56" s="2"/>
      <c r="P56" s="2"/>
      <c r="Q56" s="2"/>
      <c r="R56" s="2"/>
    </row>
    <row r="57" spans="1:18" customFormat="1" ht="15" hidden="1" customHeight="1" x14ac:dyDescent="0.25">
      <c r="A57" s="58"/>
      <c r="B57" s="102"/>
      <c r="C57" s="102"/>
      <c r="D57" s="102"/>
      <c r="E57" s="102"/>
      <c r="F57" s="41"/>
      <c r="G57" s="53"/>
      <c r="H57" s="41"/>
      <c r="I57" s="37"/>
      <c r="J57" s="2"/>
      <c r="K57" s="2"/>
      <c r="L57" s="2"/>
      <c r="M57" s="2"/>
      <c r="N57" s="2"/>
      <c r="O57" s="2"/>
      <c r="P57" s="2"/>
      <c r="Q57" s="2"/>
      <c r="R57" s="2"/>
    </row>
    <row r="58" spans="1:18" customFormat="1" ht="15" hidden="1" customHeight="1" x14ac:dyDescent="0.25">
      <c r="A58" s="58"/>
      <c r="B58" s="102"/>
      <c r="C58" s="102"/>
      <c r="D58" s="102"/>
      <c r="E58" s="102"/>
      <c r="F58" s="41"/>
      <c r="G58" s="53"/>
      <c r="H58" s="41"/>
      <c r="I58" s="37"/>
      <c r="J58" s="2"/>
      <c r="K58" s="2"/>
      <c r="L58" s="2"/>
      <c r="M58" s="2"/>
      <c r="N58" s="2"/>
      <c r="O58" s="2"/>
      <c r="P58" s="2"/>
      <c r="Q58" s="2"/>
      <c r="R58" s="2"/>
    </row>
    <row r="59" spans="1:18" customFormat="1" ht="15" hidden="1" customHeight="1" x14ac:dyDescent="0.25">
      <c r="A59" s="58"/>
      <c r="B59" s="102"/>
      <c r="C59" s="102"/>
      <c r="D59" s="102"/>
      <c r="E59" s="102"/>
      <c r="F59" s="41"/>
      <c r="G59" s="53"/>
      <c r="H59" s="41"/>
      <c r="I59" s="37"/>
      <c r="J59" s="2"/>
      <c r="K59" s="2"/>
      <c r="L59" s="2"/>
      <c r="M59" s="2"/>
      <c r="N59" s="2"/>
      <c r="O59" s="2"/>
      <c r="P59" s="2"/>
      <c r="Q59" s="2"/>
      <c r="R59" s="2"/>
    </row>
    <row r="60" spans="1:18" ht="15" hidden="1" customHeight="1" x14ac:dyDescent="0.25"/>
    <row r="61" spans="1:18" ht="15" hidden="1" customHeight="1" x14ac:dyDescent="0.25"/>
    <row r="62" spans="1:18" ht="15" hidden="1" customHeight="1" x14ac:dyDescent="0.25"/>
    <row r="63" spans="1:18" ht="15" hidden="1" customHeight="1" x14ac:dyDescent="0.25"/>
    <row r="64" spans="1:18" s="58" customFormat="1" ht="15" hidden="1" customHeight="1" x14ac:dyDescent="0.25">
      <c r="B64" s="102"/>
      <c r="C64" s="102"/>
      <c r="D64" s="102"/>
      <c r="E64" s="102"/>
      <c r="F64" s="41"/>
      <c r="G64" s="53"/>
      <c r="H64" s="41"/>
      <c r="I64" s="37"/>
    </row>
    <row r="65" spans="2:9" s="58" customFormat="1" ht="15" hidden="1" customHeight="1" x14ac:dyDescent="0.25">
      <c r="B65" s="102"/>
      <c r="C65" s="102"/>
      <c r="D65" s="102"/>
      <c r="E65" s="102"/>
      <c r="F65" s="41"/>
      <c r="G65" s="53"/>
      <c r="H65" s="41"/>
      <c r="I65" s="37"/>
    </row>
    <row r="66" spans="2:9" s="58" customFormat="1" ht="15" hidden="1" x14ac:dyDescent="0.25">
      <c r="B66" s="102"/>
      <c r="C66" s="102"/>
      <c r="D66" s="102"/>
      <c r="E66" s="102"/>
      <c r="F66" s="41"/>
      <c r="G66" s="53"/>
      <c r="H66" s="41"/>
      <c r="I66" s="37"/>
    </row>
  </sheetData>
  <mergeCells count="5">
    <mergeCell ref="C4:E4"/>
    <mergeCell ref="C9:D9"/>
    <mergeCell ref="C10:D10"/>
    <mergeCell ref="C11:D11"/>
    <mergeCell ref="C12: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tabColor theme="3"/>
  </sheetPr>
  <dimension ref="A1:AA36"/>
  <sheetViews>
    <sheetView showZeros="0" zoomScaleNormal="100" workbookViewId="0">
      <pane xSplit="1" topLeftCell="B1" activePane="topRight" state="frozen"/>
      <selection pane="topRight"/>
    </sheetView>
  </sheetViews>
  <sheetFormatPr baseColWidth="10" defaultColWidth="0" defaultRowHeight="0" customHeight="1" zeroHeight="1" x14ac:dyDescent="0.25"/>
  <cols>
    <col min="1" max="1" width="11.42578125" hidden="1" customWidth="1"/>
    <col min="2" max="2" width="29.140625" style="3" customWidth="1"/>
    <col min="3" max="3" width="6.7109375" style="2" bestFit="1" customWidth="1"/>
    <col min="4" max="4" width="6.5703125" style="2" customWidth="1"/>
    <col min="5" max="5" width="6.7109375" style="2" bestFit="1" customWidth="1"/>
    <col min="6" max="6" width="6.5703125" style="2" customWidth="1"/>
    <col min="7" max="7" width="6.7109375" style="2" bestFit="1" customWidth="1"/>
    <col min="8" max="8" width="6.5703125" style="2" customWidth="1"/>
    <col min="9" max="9" width="6.7109375" style="2" bestFit="1" customWidth="1"/>
    <col min="10" max="10" width="6.5703125" style="2" customWidth="1"/>
    <col min="11" max="11" width="6.7109375" style="2" bestFit="1" customWidth="1"/>
    <col min="12" max="12" width="6.5703125" style="2" customWidth="1"/>
    <col min="13" max="13" width="7.42578125" style="2" bestFit="1" customWidth="1"/>
    <col min="14" max="15" width="7.42578125" style="2" customWidth="1"/>
    <col min="16" max="16" width="8.140625" style="2" customWidth="1"/>
    <col min="17" max="17" width="12.42578125" style="2" customWidth="1"/>
    <col min="18" max="18" width="28.42578125" style="37" customWidth="1"/>
    <col min="19" max="27" width="0" style="2" hidden="1" customWidth="1"/>
    <col min="28" max="16384" width="11.42578125" style="2" hidden="1"/>
  </cols>
  <sheetData>
    <row r="1" spans="2:18" ht="12.75" customHeight="1" x14ac:dyDescent="0.25"/>
    <row r="2" spans="2:18" ht="12.75" customHeight="1" x14ac:dyDescent="0.25"/>
    <row r="3" spans="2:18" ht="12.75" customHeight="1" x14ac:dyDescent="0.25"/>
    <row r="4" spans="2:18" ht="12.75" customHeight="1" x14ac:dyDescent="0.25"/>
    <row r="5" spans="2:18" s="4" customFormat="1" ht="15.75" x14ac:dyDescent="0.25">
      <c r="B5" s="38"/>
      <c r="C5" s="38"/>
      <c r="D5" s="38"/>
      <c r="E5" s="38"/>
      <c r="F5" s="38"/>
      <c r="G5" s="38"/>
      <c r="H5" s="38"/>
      <c r="I5" s="38"/>
      <c r="J5" s="38"/>
      <c r="K5" s="38"/>
      <c r="L5" s="38"/>
      <c r="M5" s="38"/>
      <c r="N5" s="40"/>
      <c r="O5" s="40"/>
      <c r="P5" s="38"/>
      <c r="Q5" s="31"/>
      <c r="R5" s="37"/>
    </row>
    <row r="6" spans="2:18" ht="15" x14ac:dyDescent="0.25">
      <c r="B6" s="218" t="s">
        <v>10</v>
      </c>
      <c r="C6" s="218"/>
      <c r="D6" s="218"/>
      <c r="E6" s="218"/>
      <c r="F6" s="218"/>
      <c r="G6" s="218"/>
      <c r="H6" s="218"/>
      <c r="I6" s="218"/>
      <c r="J6" s="218"/>
      <c r="K6" s="218"/>
      <c r="L6" s="218"/>
      <c r="M6" s="218"/>
      <c r="N6" s="218"/>
      <c r="O6" s="218"/>
      <c r="P6" s="218"/>
      <c r="Q6" s="32"/>
    </row>
    <row r="7" spans="2:18" ht="24" x14ac:dyDescent="0.25">
      <c r="B7" s="65"/>
      <c r="C7" s="65">
        <v>2008</v>
      </c>
      <c r="D7" s="65">
        <v>2009</v>
      </c>
      <c r="E7" s="65">
        <v>2010</v>
      </c>
      <c r="F7" s="65">
        <v>2011</v>
      </c>
      <c r="G7" s="65">
        <v>2012</v>
      </c>
      <c r="H7" s="65">
        <v>2013</v>
      </c>
      <c r="I7" s="65">
        <v>2014</v>
      </c>
      <c r="J7" s="65">
        <v>2015</v>
      </c>
      <c r="K7" s="65">
        <v>2016</v>
      </c>
      <c r="L7" s="65">
        <v>2017</v>
      </c>
      <c r="M7" s="65">
        <v>2018</v>
      </c>
      <c r="N7" s="65" t="s">
        <v>228</v>
      </c>
      <c r="O7" s="65" t="s">
        <v>242</v>
      </c>
      <c r="P7" s="65" t="s">
        <v>252</v>
      </c>
      <c r="Q7" s="33"/>
    </row>
    <row r="8" spans="2:18" ht="15" x14ac:dyDescent="0.25">
      <c r="B8" s="66" t="s">
        <v>11</v>
      </c>
      <c r="C8" s="67"/>
      <c r="D8" s="67"/>
      <c r="E8" s="67"/>
      <c r="F8" s="67"/>
      <c r="G8" s="67"/>
      <c r="H8" s="68"/>
      <c r="I8" s="66">
        <v>1</v>
      </c>
      <c r="J8" s="66">
        <v>1</v>
      </c>
      <c r="K8" s="66">
        <v>1</v>
      </c>
      <c r="L8" s="66">
        <v>4</v>
      </c>
      <c r="M8" s="66">
        <v>4</v>
      </c>
      <c r="N8" s="66">
        <v>7</v>
      </c>
      <c r="O8" s="66">
        <v>7</v>
      </c>
      <c r="P8" s="66">
        <v>7</v>
      </c>
      <c r="Q8" s="34"/>
    </row>
    <row r="9" spans="2:18" ht="15" x14ac:dyDescent="0.25">
      <c r="B9" s="66" t="s">
        <v>12</v>
      </c>
      <c r="C9" s="66">
        <v>1</v>
      </c>
      <c r="D9" s="66">
        <v>1</v>
      </c>
      <c r="E9" s="66">
        <v>0</v>
      </c>
      <c r="F9" s="66">
        <v>0</v>
      </c>
      <c r="G9" s="66">
        <v>0</v>
      </c>
      <c r="H9" s="66">
        <v>0</v>
      </c>
      <c r="I9" s="66">
        <v>3</v>
      </c>
      <c r="J9" s="66">
        <v>3</v>
      </c>
      <c r="K9" s="66">
        <v>1</v>
      </c>
      <c r="L9" s="66">
        <v>4</v>
      </c>
      <c r="M9" s="66">
        <v>4</v>
      </c>
      <c r="N9" s="66">
        <v>8</v>
      </c>
      <c r="O9" s="66">
        <v>8</v>
      </c>
      <c r="P9" s="66">
        <v>8</v>
      </c>
      <c r="Q9" s="34"/>
    </row>
    <row r="10" spans="2:18" ht="15" x14ac:dyDescent="0.25">
      <c r="B10" s="66" t="s">
        <v>13</v>
      </c>
      <c r="C10" s="66">
        <v>2</v>
      </c>
      <c r="D10" s="66">
        <v>5</v>
      </c>
      <c r="E10" s="66">
        <v>6</v>
      </c>
      <c r="F10" s="66">
        <v>6</v>
      </c>
      <c r="G10" s="66">
        <v>6</v>
      </c>
      <c r="H10" s="66">
        <v>6</v>
      </c>
      <c r="I10" s="66">
        <v>6</v>
      </c>
      <c r="J10" s="66">
        <v>12</v>
      </c>
      <c r="K10" s="66">
        <v>12</v>
      </c>
      <c r="L10" s="66">
        <v>16</v>
      </c>
      <c r="M10" s="66">
        <v>16</v>
      </c>
      <c r="N10" s="66">
        <v>9</v>
      </c>
      <c r="O10" s="66">
        <v>9</v>
      </c>
      <c r="P10" s="66">
        <v>9</v>
      </c>
      <c r="Q10" s="34"/>
    </row>
    <row r="11" spans="2:18" ht="15" x14ac:dyDescent="0.25">
      <c r="B11" s="66" t="s">
        <v>14</v>
      </c>
      <c r="C11" s="66">
        <v>6</v>
      </c>
      <c r="D11" s="66">
        <v>4</v>
      </c>
      <c r="E11" s="66">
        <v>8</v>
      </c>
      <c r="F11" s="66">
        <v>8</v>
      </c>
      <c r="G11" s="66">
        <v>8</v>
      </c>
      <c r="H11" s="66">
        <v>8</v>
      </c>
      <c r="I11" s="66">
        <v>8</v>
      </c>
      <c r="J11" s="66">
        <v>13</v>
      </c>
      <c r="K11" s="66">
        <v>16</v>
      </c>
      <c r="L11" s="66">
        <v>4</v>
      </c>
      <c r="M11" s="66">
        <v>4</v>
      </c>
      <c r="N11" s="66">
        <v>4</v>
      </c>
      <c r="O11" s="66">
        <v>4</v>
      </c>
      <c r="P11" s="66">
        <v>4</v>
      </c>
      <c r="Q11" s="35"/>
    </row>
    <row r="12" spans="2:18" ht="15" x14ac:dyDescent="0.25">
      <c r="B12" s="66" t="s">
        <v>8</v>
      </c>
      <c r="C12" s="66">
        <v>0</v>
      </c>
      <c r="D12" s="66">
        <v>13</v>
      </c>
      <c r="E12" s="66">
        <v>22</v>
      </c>
      <c r="F12" s="66">
        <v>22</v>
      </c>
      <c r="G12" s="66">
        <v>22</v>
      </c>
      <c r="H12" s="66">
        <v>17</v>
      </c>
      <c r="I12" s="66">
        <v>11</v>
      </c>
      <c r="J12" s="66">
        <v>1</v>
      </c>
      <c r="K12" s="66">
        <v>1</v>
      </c>
      <c r="L12" s="66" t="s">
        <v>204</v>
      </c>
      <c r="M12" s="66" t="s">
        <v>204</v>
      </c>
      <c r="N12" s="66" t="s">
        <v>204</v>
      </c>
      <c r="O12" s="66" t="s">
        <v>204</v>
      </c>
      <c r="P12" s="66" t="s">
        <v>204</v>
      </c>
      <c r="Q12" s="36"/>
    </row>
    <row r="13" spans="2:18" ht="12.75" customHeight="1" x14ac:dyDescent="0.25">
      <c r="B13" s="69" t="s">
        <v>15</v>
      </c>
      <c r="C13" s="70">
        <v>9</v>
      </c>
      <c r="D13" s="70">
        <v>23</v>
      </c>
      <c r="E13" s="70">
        <v>36</v>
      </c>
      <c r="F13" s="70">
        <v>36</v>
      </c>
      <c r="G13" s="70">
        <v>36</v>
      </c>
      <c r="H13" s="70">
        <v>31</v>
      </c>
      <c r="I13" s="70">
        <f t="shared" ref="I13:N13" si="0">SUM(I8:I12)</f>
        <v>29</v>
      </c>
      <c r="J13" s="70">
        <f t="shared" si="0"/>
        <v>30</v>
      </c>
      <c r="K13" s="70">
        <f t="shared" si="0"/>
        <v>31</v>
      </c>
      <c r="L13" s="70">
        <f t="shared" si="0"/>
        <v>28</v>
      </c>
      <c r="M13" s="70">
        <f t="shared" si="0"/>
        <v>28</v>
      </c>
      <c r="N13" s="70">
        <f t="shared" si="0"/>
        <v>28</v>
      </c>
      <c r="O13" s="70">
        <f t="shared" ref="O13:P13" si="1">SUM(O8:O12)</f>
        <v>28</v>
      </c>
      <c r="P13" s="70">
        <f t="shared" si="1"/>
        <v>28</v>
      </c>
      <c r="Q13" s="1"/>
    </row>
    <row r="14" spans="2:18" ht="15" x14ac:dyDescent="0.25">
      <c r="B14" s="66" t="s">
        <v>16</v>
      </c>
      <c r="C14" s="66">
        <v>36</v>
      </c>
      <c r="D14" s="66">
        <v>26</v>
      </c>
      <c r="E14" s="66">
        <v>12</v>
      </c>
      <c r="F14" s="66">
        <v>14</v>
      </c>
      <c r="G14" s="66">
        <v>14</v>
      </c>
      <c r="H14" s="66">
        <v>8</v>
      </c>
      <c r="I14" s="66">
        <v>7</v>
      </c>
      <c r="J14" s="66" t="s">
        <v>182</v>
      </c>
      <c r="K14" s="66" t="s">
        <v>182</v>
      </c>
      <c r="L14" s="66">
        <v>1</v>
      </c>
      <c r="M14" s="66">
        <v>1</v>
      </c>
      <c r="N14" s="66">
        <v>1</v>
      </c>
      <c r="O14" s="66">
        <v>1</v>
      </c>
      <c r="P14" s="66">
        <v>1</v>
      </c>
    </row>
    <row r="15" spans="2:18" ht="15" x14ac:dyDescent="0.25">
      <c r="B15" s="69" t="s">
        <v>17</v>
      </c>
      <c r="C15" s="70">
        <v>45</v>
      </c>
      <c r="D15" s="70">
        <v>49</v>
      </c>
      <c r="E15" s="70">
        <v>48</v>
      </c>
      <c r="F15" s="70">
        <v>50</v>
      </c>
      <c r="G15" s="70">
        <v>50</v>
      </c>
      <c r="H15" s="70">
        <v>39</v>
      </c>
      <c r="I15" s="70">
        <v>36</v>
      </c>
      <c r="J15" s="70">
        <v>30</v>
      </c>
      <c r="K15" s="70">
        <v>31</v>
      </c>
      <c r="L15" s="70">
        <v>29</v>
      </c>
      <c r="M15" s="70">
        <f>+M14+M13</f>
        <v>29</v>
      </c>
      <c r="N15" s="70">
        <f>+N14+N13</f>
        <v>29</v>
      </c>
      <c r="O15" s="70">
        <f>+O14+O13</f>
        <v>29</v>
      </c>
      <c r="P15" s="70">
        <f>+P14+P13</f>
        <v>29</v>
      </c>
    </row>
    <row r="16" spans="2:18" ht="15" x14ac:dyDescent="0.25">
      <c r="B16" s="3" t="s">
        <v>183</v>
      </c>
      <c r="C16" s="2">
        <f>+C14+C13-C15</f>
        <v>0</v>
      </c>
      <c r="D16" s="2">
        <f t="shared" ref="D16:I16" si="2">+D14+D13-D15</f>
        <v>0</v>
      </c>
      <c r="E16" s="2">
        <f t="shared" si="2"/>
        <v>0</v>
      </c>
      <c r="F16" s="2">
        <f t="shared" si="2"/>
        <v>0</v>
      </c>
      <c r="G16" s="2">
        <f t="shared" si="2"/>
        <v>0</v>
      </c>
      <c r="H16" s="2">
        <f t="shared" si="2"/>
        <v>0</v>
      </c>
      <c r="I16" s="2">
        <f t="shared" si="2"/>
        <v>0</v>
      </c>
      <c r="N16" s="39"/>
      <c r="O16" s="39"/>
      <c r="P16" s="39"/>
    </row>
    <row r="17" spans="2:16" ht="15" x14ac:dyDescent="0.25">
      <c r="B17" s="151" t="s">
        <v>230</v>
      </c>
      <c r="M17" s="39"/>
      <c r="N17" s="39"/>
      <c r="O17" s="39"/>
      <c r="P17" s="39"/>
    </row>
    <row r="18" spans="2:16" ht="15" x14ac:dyDescent="0.25">
      <c r="B18" s="151" t="s">
        <v>243</v>
      </c>
      <c r="M18" s="39"/>
      <c r="N18" s="39"/>
      <c r="O18" s="39"/>
      <c r="P18" s="39"/>
    </row>
    <row r="19" spans="2:16" ht="15" x14ac:dyDescent="0.25">
      <c r="B19" s="50"/>
      <c r="M19" s="39"/>
      <c r="N19" s="39"/>
      <c r="O19" s="39"/>
      <c r="P19" s="64"/>
    </row>
    <row r="20" spans="2:16" ht="15" x14ac:dyDescent="0.25">
      <c r="M20" s="39"/>
      <c r="N20" s="39"/>
      <c r="O20" s="39"/>
      <c r="P20" s="39"/>
    </row>
    <row r="21" spans="2:16" ht="15" x14ac:dyDescent="0.25">
      <c r="M21" s="39"/>
      <c r="N21" s="39"/>
      <c r="O21" s="39"/>
      <c r="P21" s="39"/>
    </row>
    <row r="22" spans="2:16" ht="15" x14ac:dyDescent="0.25">
      <c r="M22" s="39"/>
      <c r="N22" s="39"/>
      <c r="O22" s="39"/>
      <c r="P22" s="39"/>
    </row>
    <row r="23" spans="2:16" ht="15" x14ac:dyDescent="0.25">
      <c r="B23" s="50"/>
      <c r="M23" s="39"/>
      <c r="N23" s="39"/>
      <c r="O23" s="39"/>
      <c r="P23" s="39"/>
    </row>
    <row r="24" spans="2:16" ht="15" x14ac:dyDescent="0.25">
      <c r="B24" s="50"/>
      <c r="M24" s="39"/>
      <c r="N24" s="39"/>
      <c r="O24" s="39"/>
      <c r="P24" s="39"/>
    </row>
    <row r="25" spans="2:16" ht="15" x14ac:dyDescent="0.25">
      <c r="B25" s="50"/>
      <c r="M25" s="39"/>
      <c r="N25" s="39"/>
      <c r="O25" s="39"/>
      <c r="P25" s="39"/>
    </row>
    <row r="26" spans="2:16" ht="15" x14ac:dyDescent="0.25">
      <c r="B26" s="50"/>
      <c r="M26" s="39"/>
      <c r="N26" s="39"/>
      <c r="O26" s="39"/>
      <c r="P26" s="39"/>
    </row>
    <row r="27" spans="2:16" ht="15" x14ac:dyDescent="0.25">
      <c r="B27" s="50"/>
      <c r="M27" s="39"/>
      <c r="N27" s="39"/>
      <c r="O27" s="39"/>
      <c r="P27" s="39"/>
    </row>
    <row r="28" spans="2:16" ht="15" x14ac:dyDescent="0.25">
      <c r="B28" s="50"/>
      <c r="M28" s="39"/>
      <c r="N28" s="39"/>
      <c r="O28" s="39"/>
      <c r="P28" s="39"/>
    </row>
    <row r="29" spans="2:16" ht="15" x14ac:dyDescent="0.25">
      <c r="B29" s="50"/>
      <c r="M29" s="39"/>
      <c r="N29" s="39"/>
      <c r="O29" s="39"/>
      <c r="P29" s="39"/>
    </row>
    <row r="30" spans="2:16" ht="15" x14ac:dyDescent="0.25">
      <c r="B30" s="50"/>
      <c r="M30" s="39"/>
      <c r="N30" s="39"/>
      <c r="O30" s="39"/>
      <c r="P30" s="39"/>
    </row>
    <row r="31" spans="2:16" ht="15" x14ac:dyDescent="0.25">
      <c r="B31" s="50"/>
      <c r="M31" s="39"/>
      <c r="N31" s="39"/>
      <c r="O31" s="39"/>
      <c r="P31" s="39"/>
    </row>
    <row r="32" spans="2:16" ht="15" x14ac:dyDescent="0.25">
      <c r="B32" s="50"/>
      <c r="M32" s="39"/>
      <c r="N32" s="39"/>
      <c r="O32" s="39"/>
      <c r="P32" s="39"/>
    </row>
    <row r="33" spans="2:16" ht="15" x14ac:dyDescent="0.25">
      <c r="M33" s="39"/>
      <c r="N33" s="39"/>
      <c r="O33" s="39"/>
      <c r="P33" s="39"/>
    </row>
    <row r="34" spans="2:16" ht="15" x14ac:dyDescent="0.25">
      <c r="B34" s="131" t="s">
        <v>136</v>
      </c>
      <c r="M34" s="39"/>
      <c r="N34" s="39"/>
      <c r="O34" s="39"/>
      <c r="P34" s="39"/>
    </row>
    <row r="35" spans="2:16" ht="15" x14ac:dyDescent="0.25">
      <c r="B35" s="131" t="s">
        <v>184</v>
      </c>
      <c r="M35" s="39"/>
      <c r="N35" s="39"/>
      <c r="O35" s="39"/>
      <c r="P35" s="39"/>
    </row>
    <row r="36" spans="2:16" ht="15" x14ac:dyDescent="0.25">
      <c r="B36" s="131" t="s">
        <v>251</v>
      </c>
      <c r="M36" s="39"/>
      <c r="N36" s="39"/>
      <c r="O36" s="39"/>
      <c r="P36" s="39"/>
    </row>
  </sheetData>
  <mergeCells count="1">
    <mergeCell ref="B6:P6"/>
  </mergeCells>
  <pageMargins left="0.7" right="0.7" top="0.75" bottom="0.75" header="0.3" footer="0.3"/>
  <pageSetup orientation="portrait" r:id="rId1"/>
  <ignoredErrors>
    <ignoredError sqref="N13 I13:K1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BJ46"/>
  <sheetViews>
    <sheetView showZeros="0" zoomScale="91" zoomScaleNormal="100" workbookViewId="0">
      <pane xSplit="1" topLeftCell="B1" activePane="topRight" state="frozen"/>
      <selection activeCell="G13" sqref="G13"/>
      <selection pane="topRight"/>
    </sheetView>
  </sheetViews>
  <sheetFormatPr baseColWidth="10" defaultColWidth="0" defaultRowHeight="15" zeroHeight="1" x14ac:dyDescent="0.25"/>
  <cols>
    <col min="1" max="1" width="11.42578125" hidden="1" customWidth="1"/>
    <col min="2" max="2" width="28.5703125" style="3" customWidth="1"/>
    <col min="3" max="3" width="9.42578125" style="2" customWidth="1"/>
    <col min="4" max="4" width="47.140625" style="74" customWidth="1"/>
    <col min="5" max="5" width="7.28515625" style="2" bestFit="1" customWidth="1"/>
    <col min="6" max="10" width="6.42578125" style="2" customWidth="1"/>
    <col min="11" max="15" width="7.140625" style="2" customWidth="1"/>
    <col min="16" max="16" width="11.5703125" style="41" customWidth="1"/>
    <col min="17" max="17" width="28.140625" style="37" customWidth="1"/>
    <col min="18" max="62" width="0" style="2" hidden="1" customWidth="1"/>
    <col min="63" max="16384" width="11.42578125" style="2" hidden="1"/>
  </cols>
  <sheetData>
    <row r="1" spans="2:16" x14ac:dyDescent="0.25"/>
    <row r="2" spans="2:16" x14ac:dyDescent="0.25"/>
    <row r="3" spans="2:16" x14ac:dyDescent="0.25">
      <c r="B3" s="218" t="s">
        <v>185</v>
      </c>
      <c r="C3" s="218"/>
      <c r="D3" s="218"/>
      <c r="E3" s="218"/>
      <c r="F3" s="218"/>
      <c r="G3" s="218"/>
      <c r="H3" s="218"/>
      <c r="I3" s="218"/>
      <c r="J3" s="218"/>
      <c r="K3" s="146"/>
      <c r="L3" s="176"/>
      <c r="M3" s="181"/>
      <c r="N3" s="193"/>
      <c r="O3" s="214"/>
      <c r="P3" s="32"/>
    </row>
    <row r="4" spans="2:16" ht="24" x14ac:dyDescent="0.25">
      <c r="B4" s="132" t="s">
        <v>82</v>
      </c>
      <c r="C4" s="73" t="s">
        <v>9</v>
      </c>
      <c r="D4" s="75" t="s">
        <v>49</v>
      </c>
      <c r="E4" s="132" t="s">
        <v>46</v>
      </c>
      <c r="F4" s="132">
        <v>2008</v>
      </c>
      <c r="G4" s="132">
        <v>2010</v>
      </c>
      <c r="H4" s="132">
        <v>2014</v>
      </c>
      <c r="I4" s="132">
        <v>2015</v>
      </c>
      <c r="J4" s="132">
        <v>2016</v>
      </c>
      <c r="K4" s="147">
        <v>2017</v>
      </c>
      <c r="L4" s="177">
        <v>2018</v>
      </c>
      <c r="M4" s="183" t="s">
        <v>228</v>
      </c>
      <c r="N4" s="195" t="s">
        <v>242</v>
      </c>
      <c r="O4" s="217" t="str">
        <f>+'Consolidado Grupos'!P7</f>
        <v>2021-1*</v>
      </c>
      <c r="P4" s="42"/>
    </row>
    <row r="5" spans="2:16" ht="56.25" x14ac:dyDescent="0.25">
      <c r="B5" s="95" t="s">
        <v>18</v>
      </c>
      <c r="C5" s="71" t="s">
        <v>2</v>
      </c>
      <c r="D5" s="76" t="s">
        <v>50</v>
      </c>
      <c r="E5" s="96">
        <v>2006</v>
      </c>
      <c r="F5" s="96" t="s">
        <v>8</v>
      </c>
      <c r="G5" s="96" t="s">
        <v>8</v>
      </c>
      <c r="H5" s="96" t="s">
        <v>14</v>
      </c>
      <c r="I5" s="96" t="s">
        <v>13</v>
      </c>
      <c r="J5" s="96" t="s">
        <v>13</v>
      </c>
      <c r="K5" s="96" t="s">
        <v>13</v>
      </c>
      <c r="L5" s="96" t="s">
        <v>13</v>
      </c>
      <c r="M5" s="96" t="s">
        <v>13</v>
      </c>
      <c r="N5" s="96" t="s">
        <v>13</v>
      </c>
      <c r="O5" s="96" t="s">
        <v>13</v>
      </c>
      <c r="P5" s="43"/>
    </row>
    <row r="6" spans="2:16" ht="67.5" x14ac:dyDescent="0.25">
      <c r="B6" s="95" t="s">
        <v>19</v>
      </c>
      <c r="C6" s="71" t="s">
        <v>2</v>
      </c>
      <c r="D6" s="76" t="s">
        <v>51</v>
      </c>
      <c r="E6" s="96">
        <v>2006</v>
      </c>
      <c r="F6" s="96" t="s">
        <v>47</v>
      </c>
      <c r="G6" s="96" t="s">
        <v>8</v>
      </c>
      <c r="H6" s="96" t="s">
        <v>8</v>
      </c>
      <c r="I6" s="96" t="s">
        <v>13</v>
      </c>
      <c r="J6" s="96" t="s">
        <v>13</v>
      </c>
      <c r="K6" s="96" t="s">
        <v>13</v>
      </c>
      <c r="L6" s="96" t="s">
        <v>13</v>
      </c>
      <c r="M6" s="96" t="s">
        <v>13</v>
      </c>
      <c r="N6" s="96" t="s">
        <v>13</v>
      </c>
      <c r="O6" s="96" t="s">
        <v>13</v>
      </c>
      <c r="P6" s="44"/>
    </row>
    <row r="7" spans="2:16" ht="67.5" x14ac:dyDescent="0.25">
      <c r="B7" s="95" t="s">
        <v>21</v>
      </c>
      <c r="C7" s="71" t="s">
        <v>2</v>
      </c>
      <c r="D7" s="76" t="s">
        <v>53</v>
      </c>
      <c r="E7" s="96">
        <v>2006</v>
      </c>
      <c r="F7" s="96" t="s">
        <v>8</v>
      </c>
      <c r="G7" s="96" t="s">
        <v>14</v>
      </c>
      <c r="H7" s="96" t="s">
        <v>8</v>
      </c>
      <c r="I7" s="96" t="s">
        <v>14</v>
      </c>
      <c r="J7" s="96" t="s">
        <v>14</v>
      </c>
      <c r="K7" s="96" t="s">
        <v>13</v>
      </c>
      <c r="L7" s="96" t="s">
        <v>13</v>
      </c>
      <c r="M7" s="96" t="s">
        <v>13</v>
      </c>
      <c r="N7" s="96" t="s">
        <v>13</v>
      </c>
      <c r="O7" s="96" t="s">
        <v>13</v>
      </c>
      <c r="P7" s="44"/>
    </row>
    <row r="8" spans="2:16" ht="56.25" x14ac:dyDescent="0.25">
      <c r="B8" s="95" t="s">
        <v>22</v>
      </c>
      <c r="C8" s="71" t="s">
        <v>2</v>
      </c>
      <c r="D8" s="76" t="s">
        <v>54</v>
      </c>
      <c r="E8" s="96">
        <v>2004</v>
      </c>
      <c r="F8" s="96" t="s">
        <v>8</v>
      </c>
      <c r="G8" s="96" t="s">
        <v>14</v>
      </c>
      <c r="H8" s="96" t="s">
        <v>13</v>
      </c>
      <c r="I8" s="96" t="s">
        <v>13</v>
      </c>
      <c r="J8" s="96" t="s">
        <v>13</v>
      </c>
      <c r="K8" s="96" t="s">
        <v>13</v>
      </c>
      <c r="L8" s="96" t="s">
        <v>13</v>
      </c>
      <c r="M8" s="96" t="s">
        <v>13</v>
      </c>
      <c r="N8" s="96" t="s">
        <v>13</v>
      </c>
      <c r="O8" s="96" t="s">
        <v>13</v>
      </c>
      <c r="P8" s="44"/>
    </row>
    <row r="9" spans="2:16" ht="24" x14ac:dyDescent="0.25">
      <c r="B9" s="95" t="s">
        <v>201</v>
      </c>
      <c r="C9" s="71" t="s">
        <v>2</v>
      </c>
      <c r="D9" s="76" t="s">
        <v>55</v>
      </c>
      <c r="E9" s="96">
        <v>2006</v>
      </c>
      <c r="F9" s="96" t="s">
        <v>47</v>
      </c>
      <c r="G9" s="96" t="s">
        <v>8</v>
      </c>
      <c r="H9" s="96" t="s">
        <v>8</v>
      </c>
      <c r="I9" s="96" t="s">
        <v>14</v>
      </c>
      <c r="J9" s="96" t="s">
        <v>14</v>
      </c>
      <c r="K9" s="96" t="s">
        <v>13</v>
      </c>
      <c r="L9" s="96" t="s">
        <v>13</v>
      </c>
      <c r="M9" s="96" t="s">
        <v>13</v>
      </c>
      <c r="N9" s="96" t="s">
        <v>13</v>
      </c>
      <c r="O9" s="96" t="s">
        <v>13</v>
      </c>
      <c r="P9" s="44"/>
    </row>
    <row r="10" spans="2:16" ht="33.75" x14ac:dyDescent="0.25">
      <c r="B10" s="95" t="s">
        <v>23</v>
      </c>
      <c r="C10" s="71" t="s">
        <v>2</v>
      </c>
      <c r="D10" s="76" t="s">
        <v>56</v>
      </c>
      <c r="E10" s="96">
        <v>1998</v>
      </c>
      <c r="F10" s="96" t="s">
        <v>47</v>
      </c>
      <c r="G10" s="96" t="s">
        <v>8</v>
      </c>
      <c r="H10" s="96" t="s">
        <v>8</v>
      </c>
      <c r="I10" s="96" t="s">
        <v>14</v>
      </c>
      <c r="J10" s="96" t="s">
        <v>14</v>
      </c>
      <c r="K10" s="96" t="s">
        <v>13</v>
      </c>
      <c r="L10" s="96" t="s">
        <v>13</v>
      </c>
      <c r="M10" s="96" t="s">
        <v>13</v>
      </c>
      <c r="N10" s="96" t="s">
        <v>13</v>
      </c>
      <c r="O10" s="96" t="s">
        <v>13</v>
      </c>
      <c r="P10" s="45"/>
    </row>
    <row r="11" spans="2:16" ht="56.25" x14ac:dyDescent="0.25">
      <c r="B11" s="95" t="s">
        <v>20</v>
      </c>
      <c r="C11" s="71" t="s">
        <v>2</v>
      </c>
      <c r="D11" s="76" t="s">
        <v>52</v>
      </c>
      <c r="E11" s="96">
        <v>2007</v>
      </c>
      <c r="F11" s="96" t="s">
        <v>47</v>
      </c>
      <c r="G11" s="96" t="s">
        <v>8</v>
      </c>
      <c r="H11" s="96" t="s">
        <v>8</v>
      </c>
      <c r="I11" s="96" t="s">
        <v>14</v>
      </c>
      <c r="J11" s="96" t="s">
        <v>14</v>
      </c>
      <c r="K11" s="96" t="s">
        <v>202</v>
      </c>
      <c r="L11" s="96" t="s">
        <v>202</v>
      </c>
      <c r="M11" s="96" t="s">
        <v>202</v>
      </c>
      <c r="N11" s="96" t="s">
        <v>202</v>
      </c>
      <c r="O11" s="96" t="s">
        <v>202</v>
      </c>
      <c r="P11" s="46"/>
    </row>
    <row r="12" spans="2:16" ht="36" x14ac:dyDescent="0.25">
      <c r="B12" s="95" t="s">
        <v>24</v>
      </c>
      <c r="C12" s="71" t="s">
        <v>2</v>
      </c>
      <c r="D12" s="76" t="s">
        <v>57</v>
      </c>
      <c r="E12" s="96">
        <v>2011</v>
      </c>
      <c r="F12" s="174"/>
      <c r="G12" s="174"/>
      <c r="H12" s="96" t="s">
        <v>8</v>
      </c>
      <c r="I12" s="96" t="s">
        <v>202</v>
      </c>
      <c r="J12" s="96" t="s">
        <v>202</v>
      </c>
      <c r="K12" s="96" t="s">
        <v>202</v>
      </c>
      <c r="L12" s="96" t="s">
        <v>202</v>
      </c>
      <c r="M12" s="96" t="s">
        <v>202</v>
      </c>
      <c r="N12" s="96" t="s">
        <v>202</v>
      </c>
      <c r="O12" s="96" t="s">
        <v>202</v>
      </c>
      <c r="P12" s="46"/>
    </row>
    <row r="13" spans="2:16" ht="36" x14ac:dyDescent="0.25">
      <c r="B13" s="95" t="s">
        <v>25</v>
      </c>
      <c r="C13" s="71" t="s">
        <v>2</v>
      </c>
      <c r="D13" s="76" t="s">
        <v>58</v>
      </c>
      <c r="E13" s="96">
        <v>2013</v>
      </c>
      <c r="F13" s="174"/>
      <c r="G13" s="174"/>
      <c r="H13" s="96" t="s">
        <v>47</v>
      </c>
      <c r="I13" s="96" t="s">
        <v>202</v>
      </c>
      <c r="J13" s="96" t="s">
        <v>202</v>
      </c>
      <c r="K13" s="96" t="s">
        <v>202</v>
      </c>
      <c r="L13" s="96" t="s">
        <v>202</v>
      </c>
      <c r="M13" s="96" t="s">
        <v>202</v>
      </c>
      <c r="N13" s="96" t="s">
        <v>202</v>
      </c>
      <c r="O13" s="96" t="s">
        <v>202</v>
      </c>
      <c r="P13" s="47"/>
    </row>
    <row r="14" spans="2:16" ht="60" x14ac:dyDescent="0.25">
      <c r="B14" s="95" t="s">
        <v>26</v>
      </c>
      <c r="C14" s="71" t="s">
        <v>5</v>
      </c>
      <c r="D14" s="76" t="s">
        <v>59</v>
      </c>
      <c r="E14" s="96">
        <v>2004</v>
      </c>
      <c r="F14" s="96" t="s">
        <v>8</v>
      </c>
      <c r="G14" s="96" t="s">
        <v>8</v>
      </c>
      <c r="H14" s="96" t="s">
        <v>13</v>
      </c>
      <c r="I14" s="96" t="s">
        <v>13</v>
      </c>
      <c r="J14" s="96" t="s">
        <v>13</v>
      </c>
      <c r="K14" s="96" t="s">
        <v>12</v>
      </c>
      <c r="L14" s="96" t="s">
        <v>12</v>
      </c>
      <c r="M14" s="96" t="s">
        <v>229</v>
      </c>
      <c r="N14" s="96" t="s">
        <v>229</v>
      </c>
      <c r="O14" s="96" t="s">
        <v>229</v>
      </c>
      <c r="P14" s="43"/>
    </row>
    <row r="15" spans="2:16" ht="60" x14ac:dyDescent="0.25">
      <c r="B15" s="95" t="s">
        <v>27</v>
      </c>
      <c r="C15" s="71" t="s">
        <v>5</v>
      </c>
      <c r="D15" s="76" t="s">
        <v>60</v>
      </c>
      <c r="E15" s="96">
        <v>2004</v>
      </c>
      <c r="F15" s="96" t="s">
        <v>47</v>
      </c>
      <c r="G15" s="96" t="s">
        <v>8</v>
      </c>
      <c r="H15" s="96" t="s">
        <v>14</v>
      </c>
      <c r="I15" s="96" t="s">
        <v>13</v>
      </c>
      <c r="J15" s="96" t="s">
        <v>13</v>
      </c>
      <c r="K15" s="96" t="s">
        <v>13</v>
      </c>
      <c r="L15" s="96" t="s">
        <v>13</v>
      </c>
      <c r="M15" s="96" t="s">
        <v>14</v>
      </c>
      <c r="N15" s="96" t="s">
        <v>14</v>
      </c>
      <c r="O15" s="96" t="s">
        <v>14</v>
      </c>
      <c r="P15" s="43"/>
    </row>
    <row r="16" spans="2:16" ht="67.5" x14ac:dyDescent="0.25">
      <c r="B16" s="95" t="s">
        <v>28</v>
      </c>
      <c r="C16" s="71" t="s">
        <v>5</v>
      </c>
      <c r="D16" s="76" t="s">
        <v>61</v>
      </c>
      <c r="E16" s="96">
        <v>2007</v>
      </c>
      <c r="F16" s="96" t="s">
        <v>8</v>
      </c>
      <c r="G16" s="96" t="s">
        <v>14</v>
      </c>
      <c r="H16" s="96" t="s">
        <v>47</v>
      </c>
      <c r="I16" s="96" t="s">
        <v>14</v>
      </c>
      <c r="J16" s="96" t="s">
        <v>14</v>
      </c>
      <c r="K16" s="96" t="s">
        <v>12</v>
      </c>
      <c r="L16" s="96" t="s">
        <v>12</v>
      </c>
      <c r="M16" s="96" t="s">
        <v>12</v>
      </c>
      <c r="N16" s="96" t="s">
        <v>12</v>
      </c>
      <c r="O16" s="96" t="s">
        <v>12</v>
      </c>
      <c r="P16" s="48"/>
    </row>
    <row r="17" spans="2:16" ht="60" x14ac:dyDescent="0.25">
      <c r="B17" s="95" t="s">
        <v>29</v>
      </c>
      <c r="C17" s="71" t="s">
        <v>5</v>
      </c>
      <c r="D17" s="76" t="s">
        <v>62</v>
      </c>
      <c r="E17" s="96">
        <v>2007</v>
      </c>
      <c r="F17" s="96" t="s">
        <v>47</v>
      </c>
      <c r="G17" s="96" t="s">
        <v>8</v>
      </c>
      <c r="H17" s="96" t="s">
        <v>14</v>
      </c>
      <c r="I17" s="96" t="s">
        <v>13</v>
      </c>
      <c r="J17" s="96" t="s">
        <v>13</v>
      </c>
      <c r="K17" s="96" t="s">
        <v>13</v>
      </c>
      <c r="L17" s="96" t="s">
        <v>13</v>
      </c>
      <c r="M17" s="96" t="s">
        <v>13</v>
      </c>
      <c r="N17" s="96" t="s">
        <v>13</v>
      </c>
      <c r="O17" s="96" t="s">
        <v>13</v>
      </c>
      <c r="P17" s="48"/>
    </row>
    <row r="18" spans="2:16" ht="60" x14ac:dyDescent="0.25">
      <c r="B18" s="95" t="s">
        <v>30</v>
      </c>
      <c r="C18" s="71" t="s">
        <v>5</v>
      </c>
      <c r="D18" s="76" t="s">
        <v>63</v>
      </c>
      <c r="E18" s="96">
        <v>2005</v>
      </c>
      <c r="F18" s="96" t="s">
        <v>8</v>
      </c>
      <c r="G18" s="96" t="s">
        <v>8</v>
      </c>
      <c r="H18" s="96" t="s">
        <v>13</v>
      </c>
      <c r="I18" s="96" t="s">
        <v>14</v>
      </c>
      <c r="J18" s="96" t="s">
        <v>14</v>
      </c>
      <c r="K18" s="96" t="s">
        <v>13</v>
      </c>
      <c r="L18" s="96" t="s">
        <v>13</v>
      </c>
      <c r="M18" s="96" t="s">
        <v>13</v>
      </c>
      <c r="N18" s="96" t="s">
        <v>13</v>
      </c>
      <c r="O18" s="96" t="s">
        <v>13</v>
      </c>
      <c r="P18" s="48"/>
    </row>
    <row r="19" spans="2:16" ht="60" x14ac:dyDescent="0.25">
      <c r="B19" s="95" t="s">
        <v>31</v>
      </c>
      <c r="C19" s="71" t="s">
        <v>5</v>
      </c>
      <c r="D19" s="76" t="s">
        <v>64</v>
      </c>
      <c r="E19" s="96">
        <v>2010</v>
      </c>
      <c r="F19" s="174" t="s">
        <v>47</v>
      </c>
      <c r="G19" s="174" t="s">
        <v>47</v>
      </c>
      <c r="H19" s="96" t="s">
        <v>8</v>
      </c>
      <c r="I19" s="96" t="s">
        <v>14</v>
      </c>
      <c r="J19" s="96" t="s">
        <v>14</v>
      </c>
      <c r="K19" s="96" t="s">
        <v>13</v>
      </c>
      <c r="L19" s="96" t="s">
        <v>13</v>
      </c>
      <c r="M19" s="96" t="s">
        <v>14</v>
      </c>
      <c r="N19" s="96" t="s">
        <v>14</v>
      </c>
      <c r="O19" s="96" t="s">
        <v>14</v>
      </c>
      <c r="P19" s="48"/>
    </row>
    <row r="20" spans="2:16" ht="60" x14ac:dyDescent="0.25">
      <c r="B20" s="95" t="s">
        <v>32</v>
      </c>
      <c r="C20" s="71" t="s">
        <v>5</v>
      </c>
      <c r="D20" s="76" t="s">
        <v>65</v>
      </c>
      <c r="E20" s="96">
        <v>2008</v>
      </c>
      <c r="F20" s="174" t="s">
        <v>47</v>
      </c>
      <c r="G20" s="174" t="s">
        <v>47</v>
      </c>
      <c r="H20" s="96" t="s">
        <v>8</v>
      </c>
      <c r="I20" s="96" t="s">
        <v>14</v>
      </c>
      <c r="J20" s="96" t="s">
        <v>14</v>
      </c>
      <c r="K20" s="96" t="s">
        <v>14</v>
      </c>
      <c r="L20" s="96" t="s">
        <v>14</v>
      </c>
      <c r="M20" s="96" t="s">
        <v>14</v>
      </c>
      <c r="N20" s="96" t="s">
        <v>14</v>
      </c>
      <c r="O20" s="96" t="s">
        <v>14</v>
      </c>
      <c r="P20" s="45"/>
    </row>
    <row r="21" spans="2:16" ht="60" x14ac:dyDescent="0.25">
      <c r="B21" s="95" t="s">
        <v>33</v>
      </c>
      <c r="C21" s="71" t="s">
        <v>5</v>
      </c>
      <c r="D21" s="76" t="s">
        <v>66</v>
      </c>
      <c r="E21" s="96">
        <v>2007</v>
      </c>
      <c r="F21" s="174" t="s">
        <v>47</v>
      </c>
      <c r="G21" s="174" t="s">
        <v>47</v>
      </c>
      <c r="H21" s="96" t="s">
        <v>8</v>
      </c>
      <c r="I21" s="96" t="s">
        <v>14</v>
      </c>
      <c r="J21" s="96" t="s">
        <v>14</v>
      </c>
      <c r="K21" s="96" t="s">
        <v>14</v>
      </c>
      <c r="L21" s="96" t="s">
        <v>14</v>
      </c>
      <c r="M21" s="96" t="s">
        <v>14</v>
      </c>
      <c r="N21" s="96" t="s">
        <v>14</v>
      </c>
      <c r="O21" s="96" t="s">
        <v>14</v>
      </c>
      <c r="P21" s="46"/>
    </row>
    <row r="22" spans="2:16" ht="90" x14ac:dyDescent="0.25">
      <c r="B22" s="95" t="s">
        <v>35</v>
      </c>
      <c r="C22" s="71" t="s">
        <v>0</v>
      </c>
      <c r="D22" s="76" t="s">
        <v>70</v>
      </c>
      <c r="E22" s="96">
        <v>2007</v>
      </c>
      <c r="F22" s="96" t="s">
        <v>14</v>
      </c>
      <c r="G22" s="96" t="s">
        <v>14</v>
      </c>
      <c r="H22" s="96" t="s">
        <v>13</v>
      </c>
      <c r="I22" s="96" t="s">
        <v>13</v>
      </c>
      <c r="J22" s="96" t="s">
        <v>13</v>
      </c>
      <c r="K22" s="96" t="s">
        <v>12</v>
      </c>
      <c r="L22" s="96" t="s">
        <v>12</v>
      </c>
      <c r="M22" s="96" t="s">
        <v>12</v>
      </c>
      <c r="N22" s="96" t="s">
        <v>12</v>
      </c>
      <c r="O22" s="96" t="s">
        <v>12</v>
      </c>
      <c r="P22" s="46"/>
    </row>
    <row r="23" spans="2:16" ht="48" x14ac:dyDescent="0.25">
      <c r="B23" s="95" t="s">
        <v>207</v>
      </c>
      <c r="C23" s="71" t="s">
        <v>0</v>
      </c>
      <c r="D23" s="76" t="s">
        <v>74</v>
      </c>
      <c r="E23" s="96">
        <v>1990</v>
      </c>
      <c r="F23" s="96" t="s">
        <v>14</v>
      </c>
      <c r="G23" s="96" t="s">
        <v>14</v>
      </c>
      <c r="H23" s="96" t="s">
        <v>47</v>
      </c>
      <c r="I23" s="96" t="s">
        <v>14</v>
      </c>
      <c r="J23" s="96" t="s">
        <v>14</v>
      </c>
      <c r="K23" s="96" t="s">
        <v>12</v>
      </c>
      <c r="L23" s="96" t="s">
        <v>12</v>
      </c>
      <c r="M23" s="96" t="s">
        <v>12</v>
      </c>
      <c r="N23" s="96" t="s">
        <v>12</v>
      </c>
      <c r="O23" s="96" t="s">
        <v>12</v>
      </c>
      <c r="P23" s="49"/>
    </row>
    <row r="24" spans="2:16" ht="48" x14ac:dyDescent="0.25">
      <c r="B24" s="95" t="s">
        <v>208</v>
      </c>
      <c r="C24" s="71" t="s">
        <v>0</v>
      </c>
      <c r="D24" s="76" t="s">
        <v>67</v>
      </c>
      <c r="E24" s="96">
        <v>2002</v>
      </c>
      <c r="F24" s="96" t="s">
        <v>47</v>
      </c>
      <c r="G24" s="96" t="s">
        <v>14</v>
      </c>
      <c r="H24" s="96" t="s">
        <v>14</v>
      </c>
      <c r="I24" s="96" t="s">
        <v>12</v>
      </c>
      <c r="J24" s="96" t="s">
        <v>12</v>
      </c>
      <c r="K24" s="96" t="s">
        <v>11</v>
      </c>
      <c r="L24" s="96" t="s">
        <v>11</v>
      </c>
      <c r="M24" s="96" t="s">
        <v>11</v>
      </c>
      <c r="N24" s="96" t="s">
        <v>11</v>
      </c>
      <c r="O24" s="96" t="s">
        <v>11</v>
      </c>
      <c r="P24" s="43"/>
    </row>
    <row r="25" spans="2:16" ht="48" x14ac:dyDescent="0.25">
      <c r="B25" s="95" t="s">
        <v>209</v>
      </c>
      <c r="C25" s="71" t="s">
        <v>0</v>
      </c>
      <c r="D25" s="76" t="s">
        <v>68</v>
      </c>
      <c r="E25" s="96">
        <v>2007</v>
      </c>
      <c r="F25" s="96" t="s">
        <v>47</v>
      </c>
      <c r="G25" s="96" t="s">
        <v>14</v>
      </c>
      <c r="H25" s="96" t="s">
        <v>13</v>
      </c>
      <c r="I25" s="96" t="s">
        <v>11</v>
      </c>
      <c r="J25" s="96" t="s">
        <v>11</v>
      </c>
      <c r="K25" s="96" t="s">
        <v>11</v>
      </c>
      <c r="L25" s="96" t="s">
        <v>11</v>
      </c>
      <c r="M25" s="96" t="s">
        <v>11</v>
      </c>
      <c r="N25" s="96" t="s">
        <v>11</v>
      </c>
      <c r="O25" s="96" t="s">
        <v>11</v>
      </c>
      <c r="P25" s="43"/>
    </row>
    <row r="26" spans="2:16" ht="78.75" x14ac:dyDescent="0.25">
      <c r="B26" s="95" t="s">
        <v>34</v>
      </c>
      <c r="C26" s="71" t="s">
        <v>0</v>
      </c>
      <c r="D26" s="76" t="s">
        <v>69</v>
      </c>
      <c r="E26" s="96">
        <v>2003</v>
      </c>
      <c r="F26" s="96" t="s">
        <v>13</v>
      </c>
      <c r="G26" s="96" t="s">
        <v>13</v>
      </c>
      <c r="H26" s="96" t="s">
        <v>12</v>
      </c>
      <c r="I26" s="96" t="s">
        <v>13</v>
      </c>
      <c r="J26" s="96" t="s">
        <v>13</v>
      </c>
      <c r="K26" s="96" t="s">
        <v>11</v>
      </c>
      <c r="L26" s="96" t="s">
        <v>11</v>
      </c>
      <c r="M26" s="96" t="s">
        <v>11</v>
      </c>
      <c r="N26" s="96" t="s">
        <v>11</v>
      </c>
      <c r="O26" s="96" t="s">
        <v>11</v>
      </c>
      <c r="P26" s="48"/>
    </row>
    <row r="27" spans="2:16" ht="48" x14ac:dyDescent="0.25">
      <c r="B27" s="95" t="s">
        <v>39</v>
      </c>
      <c r="C27" s="71" t="s">
        <v>0</v>
      </c>
      <c r="D27" s="163"/>
      <c r="E27" s="96">
        <v>2015</v>
      </c>
      <c r="F27" s="71"/>
      <c r="G27" s="71"/>
      <c r="H27" s="71"/>
      <c r="I27" s="96" t="s">
        <v>14</v>
      </c>
      <c r="J27" s="96" t="s">
        <v>14</v>
      </c>
      <c r="K27" s="96" t="s">
        <v>210</v>
      </c>
      <c r="L27" s="96" t="s">
        <v>210</v>
      </c>
      <c r="M27" s="96" t="s">
        <v>210</v>
      </c>
      <c r="N27" s="96" t="s">
        <v>210</v>
      </c>
      <c r="O27" s="96" t="s">
        <v>210</v>
      </c>
      <c r="P27" s="48"/>
    </row>
    <row r="28" spans="2:16" ht="48" x14ac:dyDescent="0.25">
      <c r="B28" s="95" t="s">
        <v>211</v>
      </c>
      <c r="C28" s="71" t="s">
        <v>0</v>
      </c>
      <c r="D28" s="76" t="s">
        <v>212</v>
      </c>
      <c r="E28" s="96">
        <v>2014</v>
      </c>
      <c r="F28" s="71"/>
      <c r="G28" s="71"/>
      <c r="H28" s="71"/>
      <c r="I28" s="96"/>
      <c r="J28" s="96"/>
      <c r="K28" s="96" t="s">
        <v>11</v>
      </c>
      <c r="L28" s="96" t="s">
        <v>11</v>
      </c>
      <c r="M28" s="96" t="s">
        <v>11</v>
      </c>
      <c r="N28" s="96" t="s">
        <v>11</v>
      </c>
      <c r="O28" s="96" t="s">
        <v>11</v>
      </c>
      <c r="P28" s="48"/>
    </row>
    <row r="29" spans="2:16" ht="48" x14ac:dyDescent="0.25">
      <c r="B29" s="95" t="s">
        <v>36</v>
      </c>
      <c r="C29" s="71" t="s">
        <v>0</v>
      </c>
      <c r="D29" s="76" t="s">
        <v>71</v>
      </c>
      <c r="E29" s="96">
        <v>2007</v>
      </c>
      <c r="F29" s="96" t="s">
        <v>47</v>
      </c>
      <c r="G29" s="96" t="s">
        <v>8</v>
      </c>
      <c r="H29" s="96" t="s">
        <v>14</v>
      </c>
      <c r="I29" s="96" t="s">
        <v>13</v>
      </c>
      <c r="J29" s="96" t="s">
        <v>13</v>
      </c>
      <c r="K29" s="96" t="s">
        <v>13</v>
      </c>
      <c r="L29" s="96" t="s">
        <v>13</v>
      </c>
      <c r="M29" s="96" t="s">
        <v>11</v>
      </c>
      <c r="N29" s="96" t="s">
        <v>11</v>
      </c>
      <c r="O29" s="96" t="s">
        <v>11</v>
      </c>
      <c r="P29" s="48"/>
    </row>
    <row r="30" spans="2:16" ht="48" x14ac:dyDescent="0.25">
      <c r="B30" s="95" t="s">
        <v>221</v>
      </c>
      <c r="C30" s="71" t="s">
        <v>0</v>
      </c>
      <c r="D30" s="163" t="s">
        <v>213</v>
      </c>
      <c r="E30" s="96">
        <v>2015</v>
      </c>
      <c r="F30" s="71"/>
      <c r="G30" s="71"/>
      <c r="H30" s="71"/>
      <c r="I30" s="96" t="s">
        <v>14</v>
      </c>
      <c r="J30" s="96" t="s">
        <v>14</v>
      </c>
      <c r="K30" s="96" t="s">
        <v>13</v>
      </c>
      <c r="L30" s="96" t="s">
        <v>13</v>
      </c>
      <c r="M30" s="96" t="s">
        <v>11</v>
      </c>
      <c r="N30" s="96" t="s">
        <v>11</v>
      </c>
      <c r="O30" s="96" t="s">
        <v>11</v>
      </c>
      <c r="P30" s="48"/>
    </row>
    <row r="31" spans="2:16" ht="48" x14ac:dyDescent="0.25">
      <c r="B31" s="95" t="s">
        <v>222</v>
      </c>
      <c r="C31" s="71" t="s">
        <v>0</v>
      </c>
      <c r="D31" s="76" t="s">
        <v>75</v>
      </c>
      <c r="E31" s="96">
        <v>2013</v>
      </c>
      <c r="F31" s="71"/>
      <c r="G31" s="71"/>
      <c r="H31" s="96"/>
      <c r="I31" s="96" t="s">
        <v>8</v>
      </c>
      <c r="J31" s="96" t="s">
        <v>8</v>
      </c>
      <c r="K31" s="96" t="s">
        <v>14</v>
      </c>
      <c r="L31" s="96" t="s">
        <v>14</v>
      </c>
      <c r="M31" s="96" t="s">
        <v>12</v>
      </c>
      <c r="N31" s="96" t="s">
        <v>12</v>
      </c>
      <c r="O31" s="96" t="s">
        <v>12</v>
      </c>
      <c r="P31" s="45"/>
    </row>
    <row r="32" spans="2:16" ht="90" x14ac:dyDescent="0.25">
      <c r="B32" s="95" t="s">
        <v>38</v>
      </c>
      <c r="C32" s="71" t="s">
        <v>0</v>
      </c>
      <c r="D32" s="76" t="s">
        <v>73</v>
      </c>
      <c r="E32" s="96">
        <v>2006</v>
      </c>
      <c r="F32" s="71" t="s">
        <v>8</v>
      </c>
      <c r="G32" s="71" t="s">
        <v>8</v>
      </c>
      <c r="H32" s="96" t="s">
        <v>14</v>
      </c>
      <c r="I32" s="96" t="s">
        <v>14</v>
      </c>
      <c r="J32" s="96" t="s">
        <v>14</v>
      </c>
      <c r="K32" s="96" t="s">
        <v>47</v>
      </c>
      <c r="L32" s="96" t="s">
        <v>47</v>
      </c>
      <c r="M32" s="96" t="s">
        <v>13</v>
      </c>
      <c r="N32" s="96" t="s">
        <v>13</v>
      </c>
      <c r="O32" s="96" t="s">
        <v>13</v>
      </c>
      <c r="P32" s="45"/>
    </row>
    <row r="33" spans="2:16" ht="48" x14ac:dyDescent="0.25">
      <c r="B33" s="95" t="s">
        <v>37</v>
      </c>
      <c r="C33" s="71" t="s">
        <v>0</v>
      </c>
      <c r="D33" s="76" t="s">
        <v>72</v>
      </c>
      <c r="E33" s="96">
        <v>2007</v>
      </c>
      <c r="F33" s="71" t="s">
        <v>47</v>
      </c>
      <c r="G33" s="71" t="s">
        <v>13</v>
      </c>
      <c r="H33" s="96" t="s">
        <v>12</v>
      </c>
      <c r="I33" s="96" t="s">
        <v>14</v>
      </c>
      <c r="J33" s="96" t="s">
        <v>14</v>
      </c>
      <c r="K33" s="96" t="s">
        <v>202</v>
      </c>
      <c r="L33" s="96" t="s">
        <v>202</v>
      </c>
      <c r="M33" s="96" t="s">
        <v>202</v>
      </c>
      <c r="N33" s="96" t="s">
        <v>202</v>
      </c>
      <c r="O33" s="96" t="s">
        <v>202</v>
      </c>
      <c r="P33" s="45"/>
    </row>
    <row r="34" spans="2:16" ht="67.5" x14ac:dyDescent="0.25">
      <c r="B34" s="95" t="s">
        <v>40</v>
      </c>
      <c r="C34" s="71" t="s">
        <v>1</v>
      </c>
      <c r="D34" s="76" t="s">
        <v>76</v>
      </c>
      <c r="E34" s="96">
        <v>2004</v>
      </c>
      <c r="F34" s="71" t="s">
        <v>8</v>
      </c>
      <c r="G34" s="71" t="s">
        <v>14</v>
      </c>
      <c r="H34" s="96" t="s">
        <v>13</v>
      </c>
      <c r="I34" s="96" t="s">
        <v>13</v>
      </c>
      <c r="J34" s="96" t="s">
        <v>13</v>
      </c>
      <c r="K34" s="96" t="s">
        <v>13</v>
      </c>
      <c r="L34" s="96" t="s">
        <v>13</v>
      </c>
      <c r="M34" s="96" t="s">
        <v>12</v>
      </c>
      <c r="N34" s="96" t="s">
        <v>12</v>
      </c>
      <c r="O34" s="96" t="s">
        <v>12</v>
      </c>
      <c r="P34" s="45"/>
    </row>
    <row r="35" spans="2:16" ht="33.75" x14ac:dyDescent="0.25">
      <c r="B35" s="95" t="s">
        <v>214</v>
      </c>
      <c r="C35" s="71" t="s">
        <v>1</v>
      </c>
      <c r="D35" s="76" t="s">
        <v>77</v>
      </c>
      <c r="E35" s="96">
        <v>2004</v>
      </c>
      <c r="F35" s="71" t="s">
        <v>13</v>
      </c>
      <c r="G35" s="71" t="s">
        <v>13</v>
      </c>
      <c r="H35" s="96" t="s">
        <v>12</v>
      </c>
      <c r="I35" s="96" t="s">
        <v>13</v>
      </c>
      <c r="J35" s="96" t="s">
        <v>13</v>
      </c>
      <c r="K35" s="96" t="s">
        <v>13</v>
      </c>
      <c r="L35" s="96" t="s">
        <v>13</v>
      </c>
      <c r="M35" s="96" t="s">
        <v>12</v>
      </c>
      <c r="N35" s="96" t="s">
        <v>12</v>
      </c>
      <c r="O35" s="96" t="s">
        <v>12</v>
      </c>
      <c r="P35" s="45"/>
    </row>
    <row r="36" spans="2:16" ht="78.75" x14ac:dyDescent="0.25">
      <c r="B36" s="95" t="s">
        <v>41</v>
      </c>
      <c r="C36" s="71" t="s">
        <v>1</v>
      </c>
      <c r="D36" s="76" t="s">
        <v>78</v>
      </c>
      <c r="E36" s="96">
        <v>2004</v>
      </c>
      <c r="F36" s="71" t="s">
        <v>13</v>
      </c>
      <c r="G36" s="71" t="s">
        <v>13</v>
      </c>
      <c r="H36" s="96" t="s">
        <v>11</v>
      </c>
      <c r="I36" s="96" t="s">
        <v>13</v>
      </c>
      <c r="J36" s="96" t="s">
        <v>13</v>
      </c>
      <c r="K36" s="96" t="s">
        <v>13</v>
      </c>
      <c r="L36" s="96" t="s">
        <v>13</v>
      </c>
      <c r="M36" s="96" t="s">
        <v>11</v>
      </c>
      <c r="N36" s="96" t="s">
        <v>11</v>
      </c>
      <c r="O36" s="96" t="s">
        <v>11</v>
      </c>
      <c r="P36" s="45"/>
    </row>
    <row r="37" spans="2:16" ht="45" x14ac:dyDescent="0.25">
      <c r="B37" s="95" t="s">
        <v>42</v>
      </c>
      <c r="C37" s="71" t="s">
        <v>1</v>
      </c>
      <c r="D37" s="76" t="s">
        <v>79</v>
      </c>
      <c r="E37" s="96">
        <v>2008</v>
      </c>
      <c r="F37" s="71" t="s">
        <v>47</v>
      </c>
      <c r="G37" s="71" t="s">
        <v>8</v>
      </c>
      <c r="H37" s="96" t="s">
        <v>8</v>
      </c>
      <c r="I37" s="96" t="s">
        <v>14</v>
      </c>
      <c r="J37" s="96" t="s">
        <v>14</v>
      </c>
      <c r="K37" s="96" t="s">
        <v>14</v>
      </c>
      <c r="L37" s="96" t="s">
        <v>14</v>
      </c>
      <c r="M37" s="96" t="s">
        <v>12</v>
      </c>
      <c r="N37" s="96" t="s">
        <v>12</v>
      </c>
      <c r="O37" s="96" t="s">
        <v>12</v>
      </c>
      <c r="P37" s="45"/>
    </row>
    <row r="38" spans="2:16" ht="26.25" customHeight="1" x14ac:dyDescent="0.25">
      <c r="B38" s="95" t="s">
        <v>43</v>
      </c>
      <c r="C38" s="71" t="s">
        <v>1</v>
      </c>
      <c r="D38" s="163" t="s">
        <v>80</v>
      </c>
      <c r="E38" s="96">
        <v>2007</v>
      </c>
      <c r="F38" s="71" t="s">
        <v>47</v>
      </c>
      <c r="G38" s="71" t="s">
        <v>8</v>
      </c>
      <c r="H38" s="96" t="s">
        <v>14</v>
      </c>
      <c r="I38" s="96" t="s">
        <v>14</v>
      </c>
      <c r="J38" s="96" t="s">
        <v>14</v>
      </c>
      <c r="K38" s="96" t="s">
        <v>13</v>
      </c>
      <c r="L38" s="96" t="s">
        <v>13</v>
      </c>
      <c r="M38" s="96" t="s">
        <v>12</v>
      </c>
      <c r="N38" s="96" t="s">
        <v>12</v>
      </c>
      <c r="O38" s="96" t="s">
        <v>12</v>
      </c>
      <c r="P38" s="45"/>
    </row>
    <row r="39" spans="2:16" ht="36" x14ac:dyDescent="0.25">
      <c r="B39" s="95" t="s">
        <v>44</v>
      </c>
      <c r="C39" s="71" t="s">
        <v>1</v>
      </c>
      <c r="D39" s="163" t="s">
        <v>81</v>
      </c>
      <c r="E39" s="96">
        <v>2013</v>
      </c>
      <c r="F39" s="71" t="s">
        <v>48</v>
      </c>
      <c r="G39" s="71"/>
      <c r="H39" s="96" t="s">
        <v>47</v>
      </c>
      <c r="I39" s="96" t="s">
        <v>202</v>
      </c>
      <c r="J39" s="96" t="s">
        <v>202</v>
      </c>
      <c r="K39" s="96" t="s">
        <v>202</v>
      </c>
      <c r="L39" s="96" t="s">
        <v>202</v>
      </c>
      <c r="M39" s="96" t="s">
        <v>202</v>
      </c>
      <c r="N39" s="96" t="s">
        <v>202</v>
      </c>
      <c r="O39" s="96" t="s">
        <v>202</v>
      </c>
      <c r="P39" s="45"/>
    </row>
    <row r="40" spans="2:16" x14ac:dyDescent="0.25">
      <c r="B40" s="3" t="s">
        <v>83</v>
      </c>
    </row>
    <row r="41" spans="2:16" x14ac:dyDescent="0.25">
      <c r="B41" s="151" t="s">
        <v>231</v>
      </c>
    </row>
    <row r="42" spans="2:16" x14ac:dyDescent="0.25">
      <c r="B42" s="151" t="s">
        <v>243</v>
      </c>
    </row>
    <row r="43" spans="2:16" x14ac:dyDescent="0.25">
      <c r="B43" s="131" t="s">
        <v>136</v>
      </c>
      <c r="D43" s="2"/>
    </row>
    <row r="44" spans="2:16" x14ac:dyDescent="0.25">
      <c r="B44" s="131" t="s">
        <v>184</v>
      </c>
      <c r="D44" s="2"/>
    </row>
    <row r="45" spans="2:16" x14ac:dyDescent="0.25">
      <c r="B45" s="131" t="str">
        <f>+'Consolidado Grupos'!B36</f>
        <v>Fecha actualización:Julio 2021</v>
      </c>
      <c r="D45" s="2"/>
    </row>
    <row r="46" spans="2:16" hidden="1" x14ac:dyDescent="0.25">
      <c r="B46" s="2" t="s">
        <v>203</v>
      </c>
      <c r="D46" s="2"/>
    </row>
  </sheetData>
  <mergeCells count="1">
    <mergeCell ref="B3:J3"/>
  </mergeCells>
  <pageMargins left="0.70866141732283472" right="0.70866141732283472" top="0.74803149606299213" bottom="0.74803149606299213" header="0.31496062992125984" footer="0.31496062992125984"/>
  <pageSetup scale="3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N76"/>
  <sheetViews>
    <sheetView topLeftCell="B1" workbookViewId="0"/>
  </sheetViews>
  <sheetFormatPr baseColWidth="10" defaultColWidth="0" defaultRowHeight="15" zeroHeight="1" x14ac:dyDescent="0.25"/>
  <cols>
    <col min="1" max="1" width="48" hidden="1" customWidth="1"/>
    <col min="2" max="2" width="24.140625" customWidth="1"/>
    <col min="3" max="10" width="11.42578125" customWidth="1"/>
    <col min="11" max="11" width="5" hidden="1" customWidth="1"/>
    <col min="12" max="12" width="2.140625" hidden="1" customWidth="1"/>
    <col min="13" max="13" width="28.140625" customWidth="1"/>
    <col min="14" max="14" width="0" hidden="1" customWidth="1"/>
    <col min="15" max="16384" width="11.42578125" hidden="1"/>
  </cols>
  <sheetData>
    <row r="1" spans="1:13" x14ac:dyDescent="0.25">
      <c r="A1" s="58"/>
      <c r="B1" s="51"/>
      <c r="C1" s="2"/>
      <c r="D1" s="2"/>
      <c r="E1" s="2"/>
      <c r="F1" s="2"/>
      <c r="G1" s="2"/>
      <c r="H1" s="2"/>
      <c r="I1" s="2"/>
      <c r="J1" s="41"/>
      <c r="K1" s="53"/>
      <c r="L1" s="41"/>
      <c r="M1" s="37"/>
    </row>
    <row r="2" spans="1:13" x14ac:dyDescent="0.25">
      <c r="A2" s="58"/>
      <c r="B2" s="51"/>
      <c r="C2" s="2"/>
      <c r="D2" s="2"/>
      <c r="E2" s="2"/>
      <c r="F2" s="2"/>
      <c r="G2" s="2"/>
      <c r="H2" s="2"/>
      <c r="I2" s="2"/>
      <c r="J2" s="41"/>
      <c r="K2" s="53"/>
      <c r="L2" s="41"/>
      <c r="M2" s="37"/>
    </row>
    <row r="3" spans="1:13" x14ac:dyDescent="0.25">
      <c r="A3" s="58"/>
      <c r="B3" s="51"/>
      <c r="C3" s="2"/>
      <c r="D3" s="2"/>
      <c r="E3" s="2"/>
      <c r="F3" s="2"/>
      <c r="G3" s="2"/>
      <c r="H3" s="2"/>
      <c r="I3" s="2"/>
      <c r="J3" s="41"/>
      <c r="K3" s="53"/>
      <c r="L3" s="41"/>
      <c r="M3" s="37"/>
    </row>
    <row r="4" spans="1:13" ht="15.75" x14ac:dyDescent="0.25">
      <c r="A4" s="59"/>
      <c r="B4" s="52"/>
      <c r="C4" s="219" t="s">
        <v>96</v>
      </c>
      <c r="D4" s="219"/>
      <c r="E4" s="219"/>
      <c r="F4" s="219"/>
      <c r="G4" s="148"/>
      <c r="H4" s="194"/>
      <c r="I4" s="215"/>
      <c r="J4" s="31"/>
      <c r="K4" s="53">
        <v>2015</v>
      </c>
      <c r="L4" s="31">
        <v>1</v>
      </c>
      <c r="M4" s="37"/>
    </row>
    <row r="5" spans="1:13" ht="15.75" x14ac:dyDescent="0.25">
      <c r="A5" s="59"/>
      <c r="B5" s="164" t="s">
        <v>215</v>
      </c>
      <c r="C5" s="65">
        <v>2015</v>
      </c>
      <c r="D5" s="65">
        <v>2016</v>
      </c>
      <c r="E5" s="65">
        <v>2017</v>
      </c>
      <c r="F5" s="65">
        <v>2018</v>
      </c>
      <c r="G5" s="65" t="s">
        <v>228</v>
      </c>
      <c r="H5" s="65" t="s">
        <v>242</v>
      </c>
      <c r="I5" s="65" t="str">
        <f>+'Grupos de Investigación'!O4</f>
        <v>2021-1*</v>
      </c>
      <c r="J5" s="31"/>
      <c r="K5" s="54">
        <v>2016</v>
      </c>
      <c r="L5" s="31">
        <v>2</v>
      </c>
      <c r="M5" s="37"/>
    </row>
    <row r="6" spans="1:13" ht="15.75" x14ac:dyDescent="0.25">
      <c r="A6" s="59"/>
      <c r="B6" s="78" t="s">
        <v>205</v>
      </c>
      <c r="C6" s="85"/>
      <c r="D6" s="85"/>
      <c r="E6" s="85">
        <v>1</v>
      </c>
      <c r="F6" s="85">
        <v>1</v>
      </c>
      <c r="G6" s="85">
        <v>2</v>
      </c>
      <c r="H6" s="85">
        <v>2</v>
      </c>
      <c r="I6" s="85">
        <v>2</v>
      </c>
      <c r="J6" s="31"/>
      <c r="K6" s="53">
        <v>2017</v>
      </c>
      <c r="L6" s="31">
        <v>3</v>
      </c>
      <c r="M6" s="37"/>
    </row>
    <row r="7" spans="1:13" ht="15.75" x14ac:dyDescent="0.25">
      <c r="A7" s="59"/>
      <c r="B7" s="78" t="s">
        <v>84</v>
      </c>
      <c r="C7" s="85">
        <v>3</v>
      </c>
      <c r="D7" s="85">
        <v>5</v>
      </c>
      <c r="E7" s="85">
        <v>9</v>
      </c>
      <c r="F7" s="85">
        <v>9</v>
      </c>
      <c r="G7" s="85">
        <v>10</v>
      </c>
      <c r="H7" s="85">
        <v>10</v>
      </c>
      <c r="I7" s="85">
        <v>10</v>
      </c>
      <c r="J7" s="31"/>
      <c r="K7" s="53">
        <v>2018</v>
      </c>
      <c r="L7" s="31">
        <v>3</v>
      </c>
      <c r="M7" s="37"/>
    </row>
    <row r="8" spans="1:13" ht="15.75" x14ac:dyDescent="0.25">
      <c r="A8" s="59"/>
      <c r="B8" s="78" t="s">
        <v>85</v>
      </c>
      <c r="C8" s="85">
        <v>22</v>
      </c>
      <c r="D8" s="85">
        <v>29</v>
      </c>
      <c r="E8" s="85">
        <v>39</v>
      </c>
      <c r="F8" s="85">
        <v>39</v>
      </c>
      <c r="G8" s="85">
        <v>33</v>
      </c>
      <c r="H8" s="85">
        <v>33</v>
      </c>
      <c r="I8" s="85">
        <v>33</v>
      </c>
      <c r="J8" s="31"/>
      <c r="K8" s="56">
        <v>2019</v>
      </c>
      <c r="L8" s="31">
        <v>4</v>
      </c>
      <c r="M8" s="37"/>
    </row>
    <row r="9" spans="1:13" ht="15.75" x14ac:dyDescent="0.25">
      <c r="A9" s="59"/>
      <c r="B9" s="78" t="s">
        <v>86</v>
      </c>
      <c r="C9" s="85">
        <v>45</v>
      </c>
      <c r="D9" s="85">
        <v>46</v>
      </c>
      <c r="E9" s="85">
        <v>63</v>
      </c>
      <c r="F9" s="85">
        <v>63</v>
      </c>
      <c r="G9" s="85">
        <v>57</v>
      </c>
      <c r="H9" s="85">
        <v>57</v>
      </c>
      <c r="I9" s="85">
        <v>57</v>
      </c>
      <c r="J9" s="31"/>
      <c r="K9" s="56">
        <v>2020</v>
      </c>
      <c r="L9" s="31">
        <v>4</v>
      </c>
      <c r="M9" s="37"/>
    </row>
    <row r="10" spans="1:13" ht="15.75" x14ac:dyDescent="0.25">
      <c r="A10" s="59"/>
      <c r="B10" s="89" t="s">
        <v>87</v>
      </c>
      <c r="C10" s="89">
        <f>SUM(C7:C9)</f>
        <v>70</v>
      </c>
      <c r="D10" s="89">
        <f>SUM(D7:D9)</f>
        <v>80</v>
      </c>
      <c r="E10" s="89">
        <f>SUM(E6:E9)</f>
        <v>112</v>
      </c>
      <c r="F10" s="89">
        <f>SUM(F6:F9)</f>
        <v>112</v>
      </c>
      <c r="G10" s="89">
        <f>SUM(G6:G9)</f>
        <v>102</v>
      </c>
      <c r="H10" s="89">
        <f>SUM(H6:H9)</f>
        <v>102</v>
      </c>
      <c r="I10" s="89">
        <f>SUM(I6:I9)</f>
        <v>102</v>
      </c>
      <c r="J10" s="31"/>
      <c r="K10" s="56" t="s">
        <v>253</v>
      </c>
      <c r="L10" s="31">
        <v>4</v>
      </c>
      <c r="M10" s="37"/>
    </row>
    <row r="11" spans="1:13" ht="15.75" x14ac:dyDescent="0.25">
      <c r="A11" s="59"/>
      <c r="B11" s="186" t="s">
        <v>93</v>
      </c>
      <c r="C11" s="185"/>
      <c r="D11" s="185"/>
      <c r="E11" s="185"/>
      <c r="F11" s="185"/>
      <c r="G11" s="185"/>
      <c r="H11" s="185"/>
      <c r="I11" s="185"/>
      <c r="J11" s="31"/>
      <c r="K11" s="56"/>
      <c r="L11" s="44"/>
      <c r="M11" s="37"/>
    </row>
    <row r="12" spans="1:13" ht="15.75" x14ac:dyDescent="0.25">
      <c r="A12" s="59"/>
      <c r="B12" s="184" t="s">
        <v>84</v>
      </c>
      <c r="C12" s="187"/>
      <c r="D12" s="187"/>
      <c r="E12" s="187">
        <v>1</v>
      </c>
      <c r="F12" s="187">
        <v>1</v>
      </c>
      <c r="G12" s="187"/>
      <c r="H12" s="187"/>
      <c r="I12" s="187"/>
      <c r="J12" s="31"/>
      <c r="K12" s="56"/>
      <c r="L12" s="44"/>
      <c r="M12" s="37"/>
    </row>
    <row r="13" spans="1:13" ht="15.75" x14ac:dyDescent="0.25">
      <c r="A13" s="59"/>
      <c r="B13" s="184" t="s">
        <v>85</v>
      </c>
      <c r="C13" s="187"/>
      <c r="D13" s="187">
        <v>3</v>
      </c>
      <c r="E13" s="187">
        <v>7</v>
      </c>
      <c r="F13" s="187">
        <v>7</v>
      </c>
      <c r="G13" s="187">
        <v>5</v>
      </c>
      <c r="H13" s="187">
        <v>5</v>
      </c>
      <c r="I13" s="187">
        <v>5</v>
      </c>
      <c r="J13" s="31"/>
      <c r="K13" s="56"/>
      <c r="L13" s="44"/>
      <c r="M13" s="37"/>
    </row>
    <row r="14" spans="1:13" ht="15.75" x14ac:dyDescent="0.25">
      <c r="A14" s="59"/>
      <c r="B14" s="184" t="s">
        <v>86</v>
      </c>
      <c r="C14" s="187"/>
      <c r="D14" s="187">
        <v>11</v>
      </c>
      <c r="E14" s="187">
        <v>16</v>
      </c>
      <c r="F14" s="187">
        <v>16</v>
      </c>
      <c r="G14" s="187">
        <v>19</v>
      </c>
      <c r="H14" s="187">
        <v>19</v>
      </c>
      <c r="I14" s="187">
        <v>19</v>
      </c>
      <c r="J14" s="31"/>
      <c r="K14" s="56"/>
      <c r="L14" s="44"/>
      <c r="M14" s="37"/>
    </row>
    <row r="15" spans="1:13" ht="15.75" x14ac:dyDescent="0.25">
      <c r="A15" s="59"/>
      <c r="B15" s="89" t="s">
        <v>224</v>
      </c>
      <c r="C15" s="83">
        <v>18</v>
      </c>
      <c r="D15" s="83">
        <f>SUM(D13:D14)</f>
        <v>14</v>
      </c>
      <c r="E15" s="83">
        <v>24</v>
      </c>
      <c r="F15" s="83">
        <v>24</v>
      </c>
      <c r="G15" s="83">
        <f>SUM(G12:G14)</f>
        <v>24</v>
      </c>
      <c r="H15" s="83">
        <f>SUM(H12:H14)</f>
        <v>24</v>
      </c>
      <c r="I15" s="83">
        <f>SUM(I12:I14)</f>
        <v>24</v>
      </c>
      <c r="J15" s="31"/>
      <c r="K15" s="56"/>
      <c r="L15" s="44"/>
      <c r="M15" s="37"/>
    </row>
    <row r="16" spans="1:13" ht="15.75" x14ac:dyDescent="0.25">
      <c r="A16" s="59"/>
      <c r="B16" s="84" t="s">
        <v>226</v>
      </c>
      <c r="C16" s="83">
        <f>SUM(C10:C15)</f>
        <v>88</v>
      </c>
      <c r="D16" s="83">
        <f t="shared" ref="D16:I16" si="0">SUM(D10+D15)</f>
        <v>94</v>
      </c>
      <c r="E16" s="83">
        <f t="shared" si="0"/>
        <v>136</v>
      </c>
      <c r="F16" s="83">
        <f t="shared" si="0"/>
        <v>136</v>
      </c>
      <c r="G16" s="83">
        <f t="shared" si="0"/>
        <v>126</v>
      </c>
      <c r="H16" s="83">
        <f t="shared" si="0"/>
        <v>126</v>
      </c>
      <c r="I16" s="83">
        <f t="shared" si="0"/>
        <v>126</v>
      </c>
      <c r="J16" s="31"/>
      <c r="K16" s="56"/>
      <c r="L16" s="44"/>
      <c r="M16" s="37"/>
    </row>
    <row r="17" spans="1:13" ht="15.75" x14ac:dyDescent="0.25">
      <c r="A17" s="59"/>
      <c r="B17" s="51" t="s">
        <v>97</v>
      </c>
      <c r="C17" s="148"/>
      <c r="D17" s="148"/>
      <c r="E17" s="148"/>
      <c r="F17" s="148"/>
      <c r="G17" s="148"/>
      <c r="H17" s="194"/>
      <c r="I17" s="215"/>
      <c r="J17" s="31"/>
      <c r="K17" s="57"/>
      <c r="L17" s="45"/>
      <c r="M17" s="37"/>
    </row>
    <row r="18" spans="1:13" ht="15.75" x14ac:dyDescent="0.25">
      <c r="A18" s="59"/>
      <c r="B18" s="151" t="s">
        <v>230</v>
      </c>
      <c r="C18" s="148"/>
      <c r="D18" s="148"/>
      <c r="E18" s="148"/>
      <c r="F18" s="148"/>
      <c r="G18" s="148"/>
      <c r="H18" s="194"/>
      <c r="I18" s="215"/>
      <c r="J18" s="31"/>
      <c r="K18" s="57"/>
      <c r="L18" s="46"/>
      <c r="M18" s="37"/>
    </row>
    <row r="19" spans="1:13" ht="15.75" x14ac:dyDescent="0.25">
      <c r="A19" s="59"/>
      <c r="B19" s="151" t="s">
        <v>243</v>
      </c>
      <c r="C19" s="148"/>
      <c r="D19" s="148"/>
      <c r="E19" s="148"/>
      <c r="F19" s="148"/>
      <c r="G19" s="148"/>
      <c r="H19" s="194"/>
      <c r="I19" s="215"/>
      <c r="J19" s="31"/>
      <c r="K19" s="57"/>
      <c r="L19" s="46"/>
      <c r="M19" s="37"/>
    </row>
    <row r="20" spans="1:13" ht="15.75" x14ac:dyDescent="0.25">
      <c r="A20" s="59"/>
      <c r="B20" s="52"/>
      <c r="C20" s="148"/>
      <c r="D20" s="148"/>
      <c r="E20" s="148"/>
      <c r="F20" s="148"/>
      <c r="G20" s="148"/>
      <c r="H20" s="194"/>
      <c r="I20" s="215"/>
      <c r="J20" s="31"/>
      <c r="K20" s="57"/>
      <c r="L20" s="46"/>
      <c r="M20" s="37"/>
    </row>
    <row r="21" spans="1:13" ht="15.75" x14ac:dyDescent="0.25">
      <c r="A21" s="59"/>
      <c r="B21" s="52"/>
      <c r="C21" s="219" t="s">
        <v>98</v>
      </c>
      <c r="D21" s="219"/>
      <c r="E21" s="219"/>
      <c r="F21" s="219"/>
      <c r="G21" s="148"/>
      <c r="H21" s="194"/>
      <c r="I21" s="215"/>
      <c r="J21" s="31"/>
      <c r="K21" s="57"/>
      <c r="L21" s="46"/>
      <c r="M21" s="37"/>
    </row>
    <row r="22" spans="1:13" x14ac:dyDescent="0.25">
      <c r="A22" s="58">
        <f>+VLOOKUP(B23,$K$4:$L$10,2,FALSE)</f>
        <v>4</v>
      </c>
      <c r="B22" s="188" t="s">
        <v>88</v>
      </c>
      <c r="C22" s="2"/>
      <c r="D22" s="2"/>
      <c r="E22" s="2"/>
      <c r="F22" s="2"/>
      <c r="G22" s="2"/>
      <c r="H22" s="2"/>
      <c r="I22" s="2"/>
      <c r="J22" s="32"/>
      <c r="K22" s="57"/>
      <c r="L22" s="46"/>
      <c r="M22" s="37"/>
    </row>
    <row r="23" spans="1:13" ht="24" x14ac:dyDescent="0.25">
      <c r="A23" s="58">
        <f>+VLOOKUP(B23,$K$4:$L$10,2,FALSE)</f>
        <v>4</v>
      </c>
      <c r="B23" s="145" t="s">
        <v>253</v>
      </c>
      <c r="C23" s="65" t="s">
        <v>4</v>
      </c>
      <c r="D23" s="65" t="s">
        <v>206</v>
      </c>
      <c r="E23" s="65" t="s">
        <v>95</v>
      </c>
      <c r="F23" s="65" t="s">
        <v>85</v>
      </c>
      <c r="G23" s="65" t="s">
        <v>86</v>
      </c>
      <c r="H23" s="196"/>
      <c r="I23" s="196"/>
      <c r="J23" s="42"/>
      <c r="K23" s="57"/>
      <c r="L23" s="46"/>
      <c r="M23" s="37"/>
    </row>
    <row r="24" spans="1:13" x14ac:dyDescent="0.25">
      <c r="A24" s="58" t="str">
        <f>+A23&amp;"-"&amp;B24</f>
        <v>4-Facultad de Artes y Diseño</v>
      </c>
      <c r="B24" s="165" t="s">
        <v>89</v>
      </c>
      <c r="C24" s="86">
        <f>SUM(D24:G24)</f>
        <v>43</v>
      </c>
      <c r="D24" s="87">
        <f>+SUMIF($A$38:$A$70,$A24,D$38:D$70)</f>
        <v>0</v>
      </c>
      <c r="E24" s="87">
        <f t="shared" ref="D24:G29" si="1">+SUMIF($A$38:$A$70,$A24,E$38:E$70)</f>
        <v>0</v>
      </c>
      <c r="F24" s="87">
        <f t="shared" si="1"/>
        <v>13</v>
      </c>
      <c r="G24" s="87">
        <v>30</v>
      </c>
      <c r="H24" s="196"/>
      <c r="I24" s="196"/>
      <c r="J24" s="44"/>
      <c r="K24" s="57"/>
      <c r="L24" s="46"/>
      <c r="M24" s="37"/>
    </row>
    <row r="25" spans="1:13" ht="36" x14ac:dyDescent="0.25">
      <c r="A25" s="58" t="str">
        <f>+A23&amp;"-"&amp;B25</f>
        <v>4-Facultad de Ciencias Económicas y Administrativas</v>
      </c>
      <c r="B25" s="165" t="s">
        <v>90</v>
      </c>
      <c r="C25" s="86">
        <f t="shared" ref="C25:C29" si="2">SUM(D25:G25)</f>
        <v>16</v>
      </c>
      <c r="D25" s="87">
        <f t="shared" si="1"/>
        <v>1</v>
      </c>
      <c r="E25" s="87">
        <f t="shared" si="1"/>
        <v>2</v>
      </c>
      <c r="F25" s="87">
        <f t="shared" si="1"/>
        <v>1</v>
      </c>
      <c r="G25" s="87">
        <f t="shared" si="1"/>
        <v>12</v>
      </c>
      <c r="H25" s="196"/>
      <c r="I25" s="196"/>
      <c r="J25" s="44"/>
      <c r="K25" s="57"/>
      <c r="L25" s="46"/>
      <c r="M25" s="37"/>
    </row>
    <row r="26" spans="1:13" ht="24" x14ac:dyDescent="0.25">
      <c r="A26" s="58" t="str">
        <f>+A23&amp;"-"&amp;B26</f>
        <v>4-Facultad de Ciencias Naturales e Ingeniería</v>
      </c>
      <c r="B26" s="165" t="s">
        <v>91</v>
      </c>
      <c r="C26" s="86">
        <f t="shared" si="2"/>
        <v>38</v>
      </c>
      <c r="D26" s="87">
        <f t="shared" si="1"/>
        <v>1</v>
      </c>
      <c r="E26" s="87">
        <f t="shared" si="1"/>
        <v>7</v>
      </c>
      <c r="F26" s="87">
        <f t="shared" si="1"/>
        <v>12</v>
      </c>
      <c r="G26" s="87">
        <f t="shared" si="1"/>
        <v>18</v>
      </c>
      <c r="H26" s="196"/>
      <c r="I26" s="196"/>
      <c r="J26" s="44"/>
      <c r="K26" s="57"/>
      <c r="L26" s="46"/>
      <c r="M26" s="37"/>
    </row>
    <row r="27" spans="1:13" ht="24" x14ac:dyDescent="0.25">
      <c r="A27" s="58" t="str">
        <f>+A23&amp;"-"&amp;B27</f>
        <v>4-Facultad de Ciencias Sociales</v>
      </c>
      <c r="B27" s="165" t="s">
        <v>92</v>
      </c>
      <c r="C27" s="86">
        <f t="shared" si="2"/>
        <v>27</v>
      </c>
      <c r="D27" s="87">
        <f t="shared" si="1"/>
        <v>0</v>
      </c>
      <c r="E27" s="87">
        <f t="shared" si="1"/>
        <v>1</v>
      </c>
      <c r="F27" s="87">
        <f t="shared" si="1"/>
        <v>11</v>
      </c>
      <c r="G27" s="87">
        <f t="shared" si="1"/>
        <v>15</v>
      </c>
      <c r="H27" s="196"/>
      <c r="I27" s="196"/>
      <c r="J27" s="44"/>
      <c r="K27" s="57"/>
      <c r="L27" s="46"/>
      <c r="M27" s="37"/>
    </row>
    <row r="28" spans="1:13" ht="14.25" customHeight="1" x14ac:dyDescent="0.25">
      <c r="A28" s="58" t="str">
        <f>+A23&amp;"-"&amp;B28</f>
        <v>4-DICE</v>
      </c>
      <c r="B28" s="165" t="s">
        <v>94</v>
      </c>
      <c r="C28" s="86">
        <f t="shared" si="2"/>
        <v>1</v>
      </c>
      <c r="D28" s="87">
        <f t="shared" si="1"/>
        <v>0</v>
      </c>
      <c r="E28" s="87">
        <f t="shared" si="1"/>
        <v>0</v>
      </c>
      <c r="F28" s="87">
        <v>1</v>
      </c>
      <c r="G28" s="87">
        <f t="shared" si="1"/>
        <v>0</v>
      </c>
      <c r="H28" s="196"/>
      <c r="I28" s="196"/>
      <c r="J28" s="44"/>
      <c r="K28" s="57"/>
      <c r="L28" s="46"/>
      <c r="M28" s="37"/>
    </row>
    <row r="29" spans="1:13" ht="14.25" customHeight="1" x14ac:dyDescent="0.25">
      <c r="A29" s="58" t="str">
        <f>+A23&amp;"-"&amp;B29</f>
        <v>4-Cartagena</v>
      </c>
      <c r="B29" s="165" t="s">
        <v>3</v>
      </c>
      <c r="C29" s="86">
        <f t="shared" si="2"/>
        <v>1</v>
      </c>
      <c r="D29" s="87">
        <f t="shared" si="1"/>
        <v>0</v>
      </c>
      <c r="E29" s="87">
        <f t="shared" si="1"/>
        <v>0</v>
      </c>
      <c r="F29" s="87">
        <f t="shared" si="1"/>
        <v>0</v>
      </c>
      <c r="G29" s="87">
        <v>1</v>
      </c>
      <c r="H29" s="196"/>
      <c r="I29" s="196"/>
      <c r="J29" s="44"/>
      <c r="K29" s="57"/>
      <c r="L29" s="46"/>
      <c r="M29" s="37"/>
    </row>
    <row r="30" spans="1:13" ht="14.25" customHeight="1" x14ac:dyDescent="0.25">
      <c r="A30" s="58"/>
      <c r="B30" s="166" t="s">
        <v>4</v>
      </c>
      <c r="C30" s="86">
        <f>+SUM(C24:C29)</f>
        <v>126</v>
      </c>
      <c r="D30" s="86">
        <f t="shared" ref="D30:E30" si="3">+SUM(D24:D28)</f>
        <v>2</v>
      </c>
      <c r="E30" s="86">
        <f t="shared" si="3"/>
        <v>10</v>
      </c>
      <c r="F30" s="86">
        <f>SUM(F24:F29)</f>
        <v>38</v>
      </c>
      <c r="G30" s="86">
        <f>+SUM(G24:G29)</f>
        <v>76</v>
      </c>
      <c r="H30" s="197"/>
      <c r="I30" s="197"/>
      <c r="J30" s="44"/>
      <c r="K30" s="57"/>
      <c r="L30" s="46"/>
      <c r="M30" s="37"/>
    </row>
    <row r="31" spans="1:13" x14ac:dyDescent="0.25">
      <c r="A31" s="60"/>
      <c r="B31" s="51" t="s">
        <v>97</v>
      </c>
      <c r="C31" s="2"/>
      <c r="D31" s="2"/>
      <c r="E31" s="2"/>
      <c r="F31" s="2"/>
      <c r="G31" s="2"/>
      <c r="H31" s="2"/>
      <c r="I31" s="2"/>
      <c r="J31" s="47"/>
      <c r="K31" s="57"/>
      <c r="L31" s="46"/>
      <c r="M31" s="37"/>
    </row>
    <row r="32" spans="1:13" x14ac:dyDescent="0.25">
      <c r="A32" s="60"/>
      <c r="B32" s="151" t="s">
        <v>230</v>
      </c>
      <c r="C32" s="47"/>
      <c r="D32" s="47"/>
      <c r="E32" s="47"/>
      <c r="F32" s="47"/>
      <c r="G32" s="47"/>
      <c r="H32" s="47"/>
      <c r="I32" s="47"/>
      <c r="J32" s="47"/>
      <c r="K32" s="57"/>
      <c r="L32" s="46"/>
      <c r="M32" s="37"/>
    </row>
    <row r="33" spans="1:13" x14ac:dyDescent="0.25">
      <c r="A33" s="60"/>
      <c r="B33" s="80" t="s">
        <v>225</v>
      </c>
      <c r="C33" s="47"/>
      <c r="D33" s="47"/>
      <c r="E33" s="47"/>
      <c r="F33" s="47"/>
      <c r="G33" s="47"/>
      <c r="H33" s="47"/>
      <c r="I33" s="47"/>
      <c r="J33" s="47"/>
      <c r="K33" s="57"/>
      <c r="L33" s="46"/>
      <c r="M33" s="37"/>
    </row>
    <row r="34" spans="1:13" x14ac:dyDescent="0.25">
      <c r="A34" s="60"/>
      <c r="B34" s="151" t="s">
        <v>243</v>
      </c>
      <c r="C34" s="47"/>
      <c r="D34" s="47"/>
      <c r="E34" s="47"/>
      <c r="F34" s="47"/>
      <c r="G34" s="47"/>
      <c r="H34" s="47"/>
      <c r="I34" s="47"/>
      <c r="J34" s="47"/>
      <c r="K34" s="57"/>
      <c r="L34" s="46"/>
      <c r="M34" s="37"/>
    </row>
    <row r="35" spans="1:13" x14ac:dyDescent="0.25">
      <c r="A35" s="60"/>
      <c r="B35" s="80"/>
      <c r="C35" s="47"/>
      <c r="D35" s="47"/>
      <c r="E35" s="47"/>
      <c r="F35" s="47"/>
      <c r="G35" s="47"/>
      <c r="H35" s="47"/>
      <c r="I35" s="47"/>
      <c r="J35" s="47"/>
      <c r="K35" s="57"/>
      <c r="L35" s="46"/>
      <c r="M35" s="37"/>
    </row>
    <row r="36" spans="1:13" x14ac:dyDescent="0.25">
      <c r="A36" s="60"/>
      <c r="C36" s="47"/>
      <c r="D36" s="47"/>
      <c r="E36" s="47"/>
      <c r="F36" s="47"/>
      <c r="G36" s="47"/>
      <c r="H36" s="47"/>
      <c r="I36" s="47"/>
      <c r="J36" s="47"/>
      <c r="K36" s="57"/>
      <c r="L36" s="46"/>
      <c r="M36" s="37"/>
    </row>
    <row r="37" spans="1:13" hidden="1" x14ac:dyDescent="0.25">
      <c r="A37" s="60"/>
      <c r="B37" s="2"/>
      <c r="C37" s="47"/>
      <c r="D37" s="47"/>
      <c r="E37" s="47"/>
      <c r="F37" s="47"/>
      <c r="G37" s="47"/>
      <c r="H37" s="47"/>
      <c r="I37" s="47"/>
      <c r="J37" s="47"/>
      <c r="K37" s="57"/>
      <c r="L37" s="46"/>
      <c r="M37" s="37"/>
    </row>
    <row r="38" spans="1:13" ht="24" hidden="1" x14ac:dyDescent="0.25">
      <c r="A38" s="60">
        <v>1</v>
      </c>
      <c r="B38" s="81">
        <v>2015</v>
      </c>
      <c r="C38" s="65" t="s">
        <v>4</v>
      </c>
      <c r="D38" s="65" t="s">
        <v>206</v>
      </c>
      <c r="E38" s="65" t="s">
        <v>95</v>
      </c>
      <c r="F38" s="65" t="s">
        <v>85</v>
      </c>
      <c r="G38" s="65" t="s">
        <v>86</v>
      </c>
      <c r="H38" s="150"/>
      <c r="I38" s="150"/>
      <c r="J38" s="47"/>
      <c r="K38" s="57"/>
      <c r="L38" s="46"/>
      <c r="M38" s="37"/>
    </row>
    <row r="39" spans="1:13" hidden="1" x14ac:dyDescent="0.25">
      <c r="A39" s="58" t="str">
        <f>+A38&amp;"-"&amp;B39</f>
        <v>1-Facultad de Artes y Diseño</v>
      </c>
      <c r="B39" s="79" t="s">
        <v>89</v>
      </c>
      <c r="C39" s="88">
        <f>+SUM(D39:G39)</f>
        <v>15</v>
      </c>
      <c r="D39" s="77">
        <v>0</v>
      </c>
      <c r="E39" s="77">
        <v>0</v>
      </c>
      <c r="F39" s="77">
        <v>6</v>
      </c>
      <c r="G39" s="77">
        <v>9</v>
      </c>
      <c r="H39" s="198"/>
      <c r="I39" s="198"/>
      <c r="J39" s="47"/>
      <c r="K39" s="57"/>
      <c r="L39" s="46"/>
      <c r="M39" s="37"/>
    </row>
    <row r="40" spans="1:13" ht="36.75" hidden="1" x14ac:dyDescent="0.25">
      <c r="A40" s="58" t="str">
        <f>+A38&amp;"-"&amp;B40</f>
        <v>1-Facultad de Ciencias Económicas y Administrativas</v>
      </c>
      <c r="B40" s="79" t="s">
        <v>90</v>
      </c>
      <c r="C40" s="88">
        <f t="shared" ref="C40:C44" si="4">+SUM(D40:G40)</f>
        <v>16</v>
      </c>
      <c r="D40" s="77">
        <v>0</v>
      </c>
      <c r="E40" s="77">
        <v>0</v>
      </c>
      <c r="F40" s="77">
        <v>3</v>
      </c>
      <c r="G40" s="77">
        <v>13</v>
      </c>
      <c r="H40" s="198"/>
      <c r="I40" s="198"/>
      <c r="J40" s="47"/>
      <c r="K40" s="57"/>
      <c r="L40" s="46"/>
      <c r="M40" s="37"/>
    </row>
    <row r="41" spans="1:13" ht="24.75" hidden="1" x14ac:dyDescent="0.25">
      <c r="A41" s="58" t="str">
        <f>+A38&amp;"-"&amp;B41</f>
        <v>1-Facultad de Ciencias Naturales e Ingeniería</v>
      </c>
      <c r="B41" s="79" t="s">
        <v>91</v>
      </c>
      <c r="C41" s="88">
        <f t="shared" si="4"/>
        <v>35</v>
      </c>
      <c r="D41" s="77">
        <v>0</v>
      </c>
      <c r="E41" s="77">
        <v>3</v>
      </c>
      <c r="F41" s="77">
        <v>9</v>
      </c>
      <c r="G41" s="77">
        <v>23</v>
      </c>
      <c r="H41" s="198"/>
      <c r="I41" s="198"/>
      <c r="J41" s="47"/>
      <c r="K41" s="57"/>
      <c r="L41" s="46"/>
      <c r="M41" s="37"/>
    </row>
    <row r="42" spans="1:13" ht="24.75" hidden="1" x14ac:dyDescent="0.25">
      <c r="A42" s="58" t="str">
        <f>+A38&amp;"-"&amp;B42</f>
        <v>1-Facultad de Ciencias Sociales</v>
      </c>
      <c r="B42" s="79" t="s">
        <v>92</v>
      </c>
      <c r="C42" s="88">
        <f t="shared" si="4"/>
        <v>21</v>
      </c>
      <c r="D42" s="77">
        <v>0</v>
      </c>
      <c r="E42" s="77">
        <v>0</v>
      </c>
      <c r="F42" s="77">
        <v>6</v>
      </c>
      <c r="G42" s="77">
        <v>15</v>
      </c>
      <c r="H42" s="198"/>
      <c r="I42" s="198"/>
      <c r="J42" s="47"/>
      <c r="K42" s="57"/>
      <c r="L42" s="46"/>
      <c r="M42" s="37"/>
    </row>
    <row r="43" spans="1:13" hidden="1" x14ac:dyDescent="0.25">
      <c r="A43" s="58" t="str">
        <f>+A38&amp;"-"&amp;B43</f>
        <v>1-DICE</v>
      </c>
      <c r="B43" s="79" t="s">
        <v>94</v>
      </c>
      <c r="C43" s="88">
        <f t="shared" si="4"/>
        <v>1</v>
      </c>
      <c r="D43" s="77">
        <v>0</v>
      </c>
      <c r="E43" s="77">
        <v>0</v>
      </c>
      <c r="F43" s="77">
        <v>0</v>
      </c>
      <c r="G43" s="77">
        <v>1</v>
      </c>
      <c r="H43" s="198"/>
      <c r="I43" s="198"/>
      <c r="J43" s="47"/>
      <c r="K43" s="57"/>
      <c r="L43" s="46"/>
      <c r="M43" s="37"/>
    </row>
    <row r="44" spans="1:13" hidden="1" x14ac:dyDescent="0.25">
      <c r="A44" s="58" t="str">
        <f>+A38&amp;"-"&amp;B44</f>
        <v>1-Cartagena</v>
      </c>
      <c r="B44" s="82" t="s">
        <v>3</v>
      </c>
      <c r="C44" s="88">
        <f t="shared" si="4"/>
        <v>0</v>
      </c>
      <c r="D44" s="77"/>
      <c r="E44" s="77"/>
      <c r="F44" s="77"/>
      <c r="G44" s="77"/>
      <c r="H44" s="198"/>
      <c r="I44" s="198"/>
      <c r="J44" s="47"/>
      <c r="K44" s="57"/>
      <c r="L44" s="46"/>
      <c r="M44" s="37"/>
    </row>
    <row r="45" spans="1:13" hidden="1" x14ac:dyDescent="0.25">
      <c r="A45" s="60"/>
      <c r="B45" s="80"/>
      <c r="C45" s="47"/>
      <c r="D45" s="47"/>
      <c r="E45" s="47"/>
      <c r="F45" s="47"/>
      <c r="G45" s="47"/>
      <c r="H45" s="47"/>
      <c r="I45" s="47"/>
      <c r="J45" s="47"/>
      <c r="K45" s="57"/>
      <c r="L45" s="46"/>
      <c r="M45" s="37"/>
    </row>
    <row r="46" spans="1:13" ht="24" hidden="1" x14ac:dyDescent="0.25">
      <c r="A46" s="60">
        <v>2</v>
      </c>
      <c r="B46" s="81">
        <v>2016</v>
      </c>
      <c r="C46" s="65"/>
      <c r="D46" s="65" t="s">
        <v>206</v>
      </c>
      <c r="E46" s="65" t="s">
        <v>95</v>
      </c>
      <c r="F46" s="65" t="s">
        <v>85</v>
      </c>
      <c r="G46" s="65" t="s">
        <v>86</v>
      </c>
      <c r="H46" s="150"/>
      <c r="I46" s="150"/>
      <c r="J46" s="47"/>
      <c r="K46" s="57"/>
      <c r="L46" s="46"/>
      <c r="M46" s="37"/>
    </row>
    <row r="47" spans="1:13" hidden="1" x14ac:dyDescent="0.25">
      <c r="A47" s="58" t="str">
        <f>+A46&amp;"-"&amp;B47</f>
        <v>2-Facultad de Artes y Diseño</v>
      </c>
      <c r="B47" s="79" t="s">
        <v>89</v>
      </c>
      <c r="C47" s="77">
        <f>+SUM(D47:G47)</f>
        <v>23</v>
      </c>
      <c r="D47" s="77">
        <v>0</v>
      </c>
      <c r="E47" s="77">
        <v>0</v>
      </c>
      <c r="F47" s="77">
        <v>8</v>
      </c>
      <c r="G47" s="77">
        <v>15</v>
      </c>
      <c r="H47" s="198"/>
      <c r="I47" s="198"/>
      <c r="J47" s="47"/>
      <c r="K47" s="57"/>
      <c r="L47" s="46"/>
      <c r="M47" s="37"/>
    </row>
    <row r="48" spans="1:13" ht="36.75" hidden="1" x14ac:dyDescent="0.25">
      <c r="A48" s="58" t="str">
        <f>+A46&amp;"-"&amp;B48</f>
        <v>2-Facultad de Ciencias Económicas y Administrativas</v>
      </c>
      <c r="B48" s="79" t="s">
        <v>90</v>
      </c>
      <c r="C48" s="77">
        <f t="shared" ref="C48:C52" si="5">+SUM(D48:G48)</f>
        <v>20</v>
      </c>
      <c r="D48" s="77">
        <v>0</v>
      </c>
      <c r="E48" s="77">
        <v>1</v>
      </c>
      <c r="F48" s="77">
        <v>3</v>
      </c>
      <c r="G48" s="77">
        <v>16</v>
      </c>
      <c r="H48" s="198"/>
      <c r="I48" s="198"/>
      <c r="J48" s="47"/>
      <c r="K48" s="57"/>
      <c r="L48" s="46"/>
      <c r="M48" s="37"/>
    </row>
    <row r="49" spans="1:13" ht="24.75" hidden="1" x14ac:dyDescent="0.25">
      <c r="A49" s="58" t="str">
        <f>+A46&amp;"-"&amp;B49</f>
        <v>2-Facultad de Ciencias Naturales e Ingeniería</v>
      </c>
      <c r="B49" s="79" t="s">
        <v>91</v>
      </c>
      <c r="C49" s="77">
        <f t="shared" si="5"/>
        <v>31</v>
      </c>
      <c r="D49" s="77">
        <v>0</v>
      </c>
      <c r="E49" s="77">
        <v>3</v>
      </c>
      <c r="F49" s="77">
        <v>13</v>
      </c>
      <c r="G49" s="77">
        <v>15</v>
      </c>
      <c r="H49" s="198"/>
      <c r="I49" s="198"/>
      <c r="J49" s="47"/>
      <c r="K49" s="57"/>
      <c r="L49" s="46"/>
      <c r="M49" s="37"/>
    </row>
    <row r="50" spans="1:13" ht="24.75" hidden="1" x14ac:dyDescent="0.25">
      <c r="A50" s="58" t="str">
        <f>+A46&amp;"-"&amp;B50</f>
        <v>2-Facultad de Ciencias Sociales</v>
      </c>
      <c r="B50" s="79" t="s">
        <v>92</v>
      </c>
      <c r="C50" s="77">
        <f t="shared" si="5"/>
        <v>19</v>
      </c>
      <c r="D50" s="77">
        <v>0</v>
      </c>
      <c r="E50" s="77">
        <v>1</v>
      </c>
      <c r="F50" s="77">
        <v>8</v>
      </c>
      <c r="G50" s="77">
        <v>10</v>
      </c>
      <c r="H50" s="198"/>
      <c r="I50" s="198"/>
      <c r="J50" s="47"/>
      <c r="K50" s="57"/>
      <c r="L50" s="46"/>
      <c r="M50" s="37"/>
    </row>
    <row r="51" spans="1:13" hidden="1" x14ac:dyDescent="0.25">
      <c r="A51" s="58" t="str">
        <f>+A46&amp;"-"&amp;B51</f>
        <v>2-DICE</v>
      </c>
      <c r="B51" s="79" t="s">
        <v>94</v>
      </c>
      <c r="C51" s="77">
        <f t="shared" si="5"/>
        <v>1</v>
      </c>
      <c r="D51" s="77">
        <v>0</v>
      </c>
      <c r="E51" s="77">
        <v>0</v>
      </c>
      <c r="F51" s="77">
        <v>0</v>
      </c>
      <c r="G51" s="77">
        <v>1</v>
      </c>
      <c r="H51" s="198"/>
      <c r="I51" s="198"/>
      <c r="J51" s="47"/>
      <c r="K51" s="57"/>
      <c r="L51" s="46"/>
      <c r="M51" s="37"/>
    </row>
    <row r="52" spans="1:13" hidden="1" x14ac:dyDescent="0.25">
      <c r="A52" s="58" t="str">
        <f>+A46&amp;"-"&amp;B52</f>
        <v>2-Cartagena</v>
      </c>
      <c r="B52" s="82" t="s">
        <v>3</v>
      </c>
      <c r="C52" s="77">
        <f t="shared" si="5"/>
        <v>0</v>
      </c>
      <c r="D52" s="77">
        <v>0</v>
      </c>
      <c r="E52" s="77">
        <v>0</v>
      </c>
      <c r="F52" s="77">
        <v>0</v>
      </c>
      <c r="G52" s="77">
        <v>0</v>
      </c>
      <c r="H52" s="198"/>
      <c r="I52" s="198"/>
      <c r="J52" s="47"/>
      <c r="K52" s="57"/>
      <c r="L52" s="46"/>
      <c r="M52" s="37"/>
    </row>
    <row r="53" spans="1:13" hidden="1" x14ac:dyDescent="0.25">
      <c r="A53" s="60"/>
      <c r="B53" s="80"/>
      <c r="C53" s="47"/>
      <c r="D53" s="47"/>
      <c r="E53" s="47"/>
      <c r="F53" s="47"/>
      <c r="G53" s="47"/>
      <c r="H53" s="47"/>
      <c r="I53" s="47"/>
      <c r="J53" s="47"/>
      <c r="K53" s="57"/>
      <c r="L53" s="46"/>
      <c r="M53" s="37"/>
    </row>
    <row r="54" spans="1:13" ht="24" hidden="1" x14ac:dyDescent="0.25">
      <c r="A54" s="60">
        <v>3</v>
      </c>
      <c r="B54" s="81">
        <v>2017</v>
      </c>
      <c r="C54" s="65"/>
      <c r="D54" s="65" t="s">
        <v>206</v>
      </c>
      <c r="E54" s="65" t="s">
        <v>95</v>
      </c>
      <c r="F54" s="65" t="s">
        <v>85</v>
      </c>
      <c r="G54" s="65" t="s">
        <v>86</v>
      </c>
      <c r="H54" s="150"/>
      <c r="I54" s="150"/>
      <c r="J54" s="47"/>
      <c r="K54" s="57"/>
      <c r="L54" s="46"/>
      <c r="M54" s="37"/>
    </row>
    <row r="55" spans="1:13" hidden="1" x14ac:dyDescent="0.25">
      <c r="A55" s="58" t="str">
        <f>+A54&amp;"-"&amp;B55</f>
        <v>3-Facultad de Artes y Diseño</v>
      </c>
      <c r="B55" s="79" t="s">
        <v>89</v>
      </c>
      <c r="C55" s="77">
        <f>SUM(D55:G55)</f>
        <v>35</v>
      </c>
      <c r="D55" s="77">
        <v>0</v>
      </c>
      <c r="E55" s="77">
        <v>0</v>
      </c>
      <c r="F55" s="77">
        <v>14</v>
      </c>
      <c r="G55" s="77">
        <v>21</v>
      </c>
      <c r="H55" s="198"/>
      <c r="I55" s="198"/>
      <c r="J55" s="47"/>
      <c r="K55" s="57"/>
      <c r="L55" s="46"/>
      <c r="M55" s="37"/>
    </row>
    <row r="56" spans="1:13" ht="36.75" hidden="1" x14ac:dyDescent="0.25">
      <c r="A56" s="58" t="str">
        <f>+A54&amp;"-"&amp;B56</f>
        <v>3-Facultad de Ciencias Económicas y Administrativas</v>
      </c>
      <c r="B56" s="79" t="s">
        <v>90</v>
      </c>
      <c r="C56" s="77">
        <f t="shared" ref="C56:C60" si="6">SUM(D56:G56)</f>
        <v>25</v>
      </c>
      <c r="D56" s="77">
        <v>0</v>
      </c>
      <c r="E56" s="77">
        <v>3</v>
      </c>
      <c r="F56" s="77">
        <v>5</v>
      </c>
      <c r="G56" s="77">
        <v>17</v>
      </c>
      <c r="H56" s="198"/>
      <c r="I56" s="198"/>
      <c r="J56" s="47"/>
      <c r="K56" s="57"/>
      <c r="L56" s="46"/>
      <c r="M56" s="37"/>
    </row>
    <row r="57" spans="1:13" ht="24.75" hidden="1" x14ac:dyDescent="0.25">
      <c r="A57" s="58" t="str">
        <f>+A54&amp;"-"&amp;B57</f>
        <v>3-Facultad de Ciencias Naturales e Ingeniería</v>
      </c>
      <c r="B57" s="79" t="s">
        <v>91</v>
      </c>
      <c r="C57" s="77">
        <f t="shared" si="6"/>
        <v>43</v>
      </c>
      <c r="D57" s="77">
        <v>1</v>
      </c>
      <c r="E57" s="77">
        <v>7</v>
      </c>
      <c r="F57" s="77">
        <v>12</v>
      </c>
      <c r="G57" s="77">
        <v>23</v>
      </c>
      <c r="H57" s="198"/>
      <c r="I57" s="198"/>
      <c r="J57" s="47"/>
      <c r="K57" s="57"/>
      <c r="L57" s="46"/>
      <c r="M57" s="37"/>
    </row>
    <row r="58" spans="1:13" ht="24.75" hidden="1" x14ac:dyDescent="0.25">
      <c r="A58" s="58" t="str">
        <f>+A54&amp;"-"&amp;B58</f>
        <v>3-Facultad de Ciencias Sociales</v>
      </c>
      <c r="B58" s="79" t="s">
        <v>92</v>
      </c>
      <c r="C58" s="77">
        <f t="shared" si="6"/>
        <v>29</v>
      </c>
      <c r="D58" s="77">
        <v>0</v>
      </c>
      <c r="E58" s="77"/>
      <c r="F58" s="77">
        <v>15</v>
      </c>
      <c r="G58" s="77">
        <v>14</v>
      </c>
      <c r="H58" s="198"/>
      <c r="I58" s="198"/>
      <c r="J58" s="47"/>
      <c r="K58" s="57"/>
      <c r="L58" s="46"/>
      <c r="M58" s="37"/>
    </row>
    <row r="59" spans="1:13" hidden="1" x14ac:dyDescent="0.25">
      <c r="A59" s="58" t="str">
        <f>+A54&amp;"-"&amp;B59</f>
        <v>3-DICE</v>
      </c>
      <c r="B59" s="79" t="s">
        <v>94</v>
      </c>
      <c r="C59" s="77">
        <f t="shared" si="6"/>
        <v>1</v>
      </c>
      <c r="D59" s="77"/>
      <c r="E59" s="77"/>
      <c r="F59" s="77"/>
      <c r="G59" s="77">
        <v>1</v>
      </c>
      <c r="H59" s="198"/>
      <c r="I59" s="198"/>
      <c r="J59" s="47"/>
      <c r="K59" s="57"/>
      <c r="L59" s="46"/>
      <c r="M59" s="37"/>
    </row>
    <row r="60" spans="1:13" hidden="1" x14ac:dyDescent="0.25">
      <c r="A60" s="58" t="str">
        <f>+A54&amp;"-"&amp;B60</f>
        <v>3-Cartagena</v>
      </c>
      <c r="B60" s="82" t="s">
        <v>3</v>
      </c>
      <c r="C60" s="77">
        <f t="shared" si="6"/>
        <v>3</v>
      </c>
      <c r="D60" s="77"/>
      <c r="E60" s="77"/>
      <c r="F60" s="77"/>
      <c r="G60" s="77">
        <v>3</v>
      </c>
      <c r="H60" s="198"/>
      <c r="I60" s="198"/>
      <c r="J60" s="47"/>
      <c r="K60" s="57"/>
      <c r="L60" s="46"/>
      <c r="M60" s="37"/>
    </row>
    <row r="61" spans="1:13" hidden="1" x14ac:dyDescent="0.25">
      <c r="A61" s="58"/>
      <c r="B61" s="51"/>
      <c r="C61" s="2"/>
      <c r="D61" s="2"/>
      <c r="E61" s="2"/>
      <c r="F61" s="2"/>
      <c r="G61" s="2"/>
      <c r="H61" s="2"/>
      <c r="I61" s="2"/>
      <c r="J61" s="47"/>
      <c r="K61" s="57"/>
      <c r="L61" s="46"/>
      <c r="M61" s="37"/>
    </row>
    <row r="62" spans="1:13" hidden="1" x14ac:dyDescent="0.25">
      <c r="A62" s="60"/>
      <c r="B62" s="80"/>
      <c r="C62" s="47"/>
      <c r="D62" s="47"/>
      <c r="E62" s="47"/>
      <c r="F62" s="47"/>
      <c r="G62" s="47"/>
      <c r="H62" s="47"/>
      <c r="I62" s="47"/>
      <c r="J62" s="47"/>
      <c r="K62" s="57"/>
      <c r="L62" s="46"/>
      <c r="M62" s="37"/>
    </row>
    <row r="63" spans="1:13" ht="24" hidden="1" x14ac:dyDescent="0.25">
      <c r="A63" s="60">
        <v>4</v>
      </c>
      <c r="B63" s="81">
        <v>2019</v>
      </c>
      <c r="C63" s="65" t="s">
        <v>4</v>
      </c>
      <c r="D63" s="65" t="s">
        <v>206</v>
      </c>
      <c r="E63" s="65" t="s">
        <v>95</v>
      </c>
      <c r="F63" s="65" t="s">
        <v>85</v>
      </c>
      <c r="G63" s="65" t="s">
        <v>86</v>
      </c>
      <c r="H63" s="150"/>
      <c r="I63" s="150"/>
      <c r="J63" s="47"/>
      <c r="K63" s="57"/>
      <c r="L63" s="46"/>
      <c r="M63" s="37"/>
    </row>
    <row r="64" spans="1:13" hidden="1" x14ac:dyDescent="0.25">
      <c r="A64" s="58" t="str">
        <f>+A63&amp;"-"&amp;B64</f>
        <v>4-Facultad de Artes y Diseño</v>
      </c>
      <c r="B64" s="79" t="s">
        <v>89</v>
      </c>
      <c r="C64" s="77">
        <f>SUM(D64:G64)</f>
        <v>44</v>
      </c>
      <c r="D64" s="77"/>
      <c r="E64" s="77"/>
      <c r="F64" s="77">
        <v>13</v>
      </c>
      <c r="G64" s="77">
        <v>31</v>
      </c>
      <c r="H64" s="198"/>
      <c r="I64" s="198"/>
      <c r="J64" s="47"/>
      <c r="K64" s="57"/>
      <c r="L64" s="46"/>
      <c r="M64" s="37"/>
    </row>
    <row r="65" spans="1:13" ht="36.75" hidden="1" x14ac:dyDescent="0.25">
      <c r="A65" s="58" t="str">
        <f>+A63&amp;"-"&amp;B65</f>
        <v>4-Facultad de Ciencias Económicas y Administrativas</v>
      </c>
      <c r="B65" s="79" t="s">
        <v>90</v>
      </c>
      <c r="C65" s="77">
        <f t="shared" ref="C65:C69" si="7">SUM(D65:G65)</f>
        <v>16</v>
      </c>
      <c r="D65" s="77">
        <v>1</v>
      </c>
      <c r="E65" s="77">
        <v>2</v>
      </c>
      <c r="F65" s="77">
        <v>1</v>
      </c>
      <c r="G65" s="77">
        <v>12</v>
      </c>
      <c r="H65" s="198"/>
      <c r="I65" s="198"/>
      <c r="J65" s="47"/>
      <c r="K65" s="57"/>
      <c r="L65" s="46"/>
      <c r="M65" s="37"/>
    </row>
    <row r="66" spans="1:13" ht="24.75" hidden="1" x14ac:dyDescent="0.25">
      <c r="A66" s="58" t="str">
        <f>+A63&amp;"-"&amp;B66</f>
        <v>4-Facultad de Ciencias Naturales e Ingeniería</v>
      </c>
      <c r="B66" s="79" t="s">
        <v>91</v>
      </c>
      <c r="C66" s="77">
        <f t="shared" si="7"/>
        <v>38</v>
      </c>
      <c r="D66" s="77">
        <v>1</v>
      </c>
      <c r="E66" s="77">
        <v>7</v>
      </c>
      <c r="F66" s="77">
        <v>12</v>
      </c>
      <c r="G66" s="77">
        <v>18</v>
      </c>
      <c r="H66" s="198"/>
      <c r="I66" s="198"/>
      <c r="J66" s="47"/>
      <c r="K66" s="53"/>
      <c r="L66" s="41"/>
      <c r="M66" s="37"/>
    </row>
    <row r="67" spans="1:13" ht="24.75" hidden="1" x14ac:dyDescent="0.25">
      <c r="A67" s="58" t="str">
        <f>+A63&amp;"-"&amp;B67</f>
        <v>4-Facultad de Ciencias Sociales</v>
      </c>
      <c r="B67" s="79" t="s">
        <v>92</v>
      </c>
      <c r="C67" s="77">
        <f t="shared" si="7"/>
        <v>27</v>
      </c>
      <c r="D67" s="77"/>
      <c r="E67" s="77">
        <v>1</v>
      </c>
      <c r="F67" s="77">
        <v>11</v>
      </c>
      <c r="G67" s="77">
        <v>15</v>
      </c>
      <c r="H67" s="198"/>
      <c r="I67" s="198"/>
      <c r="J67" s="47"/>
      <c r="K67" s="53"/>
      <c r="L67" s="41"/>
      <c r="M67" s="37"/>
    </row>
    <row r="68" spans="1:13" hidden="1" x14ac:dyDescent="0.25">
      <c r="A68" s="58" t="str">
        <f>+A63&amp;"-"&amp;B68</f>
        <v>4-DICE</v>
      </c>
      <c r="B68" s="79" t="s">
        <v>94</v>
      </c>
      <c r="C68" s="77">
        <f t="shared" si="7"/>
        <v>1</v>
      </c>
      <c r="D68" s="77"/>
      <c r="E68" s="77"/>
      <c r="F68" s="77">
        <v>1</v>
      </c>
      <c r="G68" s="77"/>
      <c r="H68" s="198"/>
      <c r="I68" s="198"/>
      <c r="J68" s="47"/>
      <c r="K68" s="53"/>
      <c r="L68" s="41"/>
      <c r="M68" s="37"/>
    </row>
    <row r="69" spans="1:13" hidden="1" x14ac:dyDescent="0.25">
      <c r="A69" s="58" t="str">
        <f>+A63&amp;"-"&amp;B69</f>
        <v>4-Cartagena</v>
      </c>
      <c r="B69" s="82" t="s">
        <v>3</v>
      </c>
      <c r="C69" s="77">
        <f t="shared" si="7"/>
        <v>0</v>
      </c>
      <c r="D69" s="77"/>
      <c r="E69" s="77"/>
      <c r="F69" s="77"/>
      <c r="G69" s="77"/>
      <c r="H69" s="198"/>
      <c r="I69" s="198"/>
      <c r="J69" s="47"/>
      <c r="K69" s="53"/>
      <c r="L69" s="41"/>
      <c r="M69" s="37"/>
    </row>
    <row r="70" spans="1:13" x14ac:dyDescent="0.25">
      <c r="A70" s="58"/>
      <c r="B70" s="51"/>
      <c r="C70" s="2"/>
      <c r="D70" s="2"/>
      <c r="E70" s="2"/>
      <c r="F70" s="2"/>
      <c r="G70" s="2"/>
      <c r="H70" s="2"/>
      <c r="I70" s="2"/>
      <c r="J70" s="47"/>
      <c r="K70" s="53"/>
      <c r="L70" s="41"/>
      <c r="M70" s="37"/>
    </row>
    <row r="71" spans="1:13" x14ac:dyDescent="0.25">
      <c r="A71" s="58"/>
      <c r="B71" s="51"/>
      <c r="C71" s="2"/>
      <c r="D71" s="2"/>
      <c r="E71" s="2"/>
      <c r="F71" s="2"/>
      <c r="G71" s="2"/>
      <c r="H71" s="2"/>
      <c r="I71" s="2"/>
      <c r="J71" s="47"/>
      <c r="K71" s="53"/>
      <c r="L71" s="41"/>
      <c r="M71" s="37"/>
    </row>
    <row r="72" spans="1:13" x14ac:dyDescent="0.25">
      <c r="A72" s="58"/>
      <c r="B72" s="51"/>
      <c r="C72" s="43"/>
      <c r="D72" s="43"/>
      <c r="E72" s="43"/>
      <c r="F72" s="43"/>
      <c r="G72" s="43"/>
      <c r="H72" s="43"/>
      <c r="I72" s="43"/>
      <c r="J72" s="47"/>
      <c r="K72" s="53"/>
      <c r="L72" s="41"/>
      <c r="M72" s="37"/>
    </row>
    <row r="73" spans="1:13" x14ac:dyDescent="0.25">
      <c r="B73" s="131" t="s">
        <v>136</v>
      </c>
      <c r="C73" s="48"/>
      <c r="D73" s="48"/>
      <c r="E73" s="48"/>
      <c r="F73" s="48"/>
      <c r="G73" s="48"/>
      <c r="H73" s="48"/>
      <c r="I73" s="48"/>
      <c r="J73" s="48"/>
      <c r="K73" s="48"/>
      <c r="L73" s="48"/>
      <c r="M73" s="37"/>
    </row>
    <row r="74" spans="1:13" x14ac:dyDescent="0.25">
      <c r="B74" s="131" t="s">
        <v>184</v>
      </c>
      <c r="C74" s="48"/>
      <c r="D74" s="48"/>
      <c r="E74" s="48"/>
      <c r="F74" s="48"/>
      <c r="G74" s="48"/>
      <c r="H74" s="48"/>
      <c r="I74" s="48"/>
      <c r="J74" s="48"/>
      <c r="K74" s="48"/>
      <c r="L74" s="48"/>
      <c r="M74" s="37"/>
    </row>
    <row r="75" spans="1:13" x14ac:dyDescent="0.25">
      <c r="B75" s="131" t="str">
        <f>+'Grupos de Investigación'!B45</f>
        <v>Fecha actualización:Julio 2021</v>
      </c>
      <c r="C75" s="48"/>
      <c r="D75" s="48"/>
      <c r="E75" s="48"/>
      <c r="F75" s="48"/>
      <c r="G75" s="48"/>
      <c r="H75" s="48"/>
      <c r="I75" s="48"/>
      <c r="J75" s="48"/>
      <c r="K75" s="48"/>
      <c r="L75" s="48"/>
      <c r="M75" s="37"/>
    </row>
    <row r="76" spans="1:13" x14ac:dyDescent="0.25">
      <c r="B76" s="48"/>
      <c r="C76" s="48"/>
      <c r="D76" s="48"/>
      <c r="E76" s="48"/>
      <c r="F76" s="48"/>
      <c r="G76" s="48"/>
      <c r="H76" s="48"/>
      <c r="I76" s="48"/>
      <c r="J76" s="48"/>
      <c r="K76" s="48"/>
      <c r="L76" s="48"/>
      <c r="M76" s="37"/>
    </row>
  </sheetData>
  <mergeCells count="2">
    <mergeCell ref="C4:F4"/>
    <mergeCell ref="C21:F21"/>
  </mergeCells>
  <dataValidations count="1">
    <dataValidation type="list" allowBlank="1" showInputMessage="1" showErrorMessage="1" promptTitle="Periodo" prompt="Seleccione año para consultar_x000a_" sqref="B23" xr:uid="{00000000-0002-0000-0300-000000000000}">
      <formula1>$K$4:$K$10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L42"/>
  <sheetViews>
    <sheetView showGridLines="0" workbookViewId="0"/>
  </sheetViews>
  <sheetFormatPr baseColWidth="10" defaultColWidth="0" defaultRowHeight="15" zeroHeight="1" x14ac:dyDescent="0.25"/>
  <cols>
    <col min="1" max="1" width="28" customWidth="1"/>
    <col min="2" max="11" width="11.42578125" customWidth="1"/>
    <col min="12" max="12" width="33.42578125" customWidth="1"/>
    <col min="13" max="16384" width="11.42578125" hidden="1"/>
  </cols>
  <sheetData>
    <row r="1" spans="1:12" x14ac:dyDescent="0.25">
      <c r="L1" s="37"/>
    </row>
    <row r="2" spans="1:12" x14ac:dyDescent="0.25">
      <c r="L2" s="37"/>
    </row>
    <row r="3" spans="1:12" x14ac:dyDescent="0.25">
      <c r="L3" s="37"/>
    </row>
    <row r="4" spans="1:12" x14ac:dyDescent="0.25">
      <c r="A4" s="52"/>
      <c r="B4" s="219" t="s">
        <v>104</v>
      </c>
      <c r="C4" s="219"/>
      <c r="D4" s="219"/>
      <c r="E4" s="219"/>
      <c r="F4" s="219"/>
      <c r="G4" s="219"/>
      <c r="H4" s="199"/>
      <c r="I4" s="199"/>
      <c r="J4" s="207"/>
      <c r="L4" s="37"/>
    </row>
    <row r="5" spans="1:12" x14ac:dyDescent="0.25">
      <c r="A5" s="92"/>
      <c r="B5" s="65">
        <v>2012</v>
      </c>
      <c r="C5" s="65">
        <v>2013</v>
      </c>
      <c r="D5" s="65">
        <v>2014</v>
      </c>
      <c r="E5" s="65">
        <v>2015</v>
      </c>
      <c r="F5" s="65">
        <v>2016</v>
      </c>
      <c r="G5" s="65">
        <v>2017</v>
      </c>
      <c r="H5" s="65">
        <v>2018</v>
      </c>
      <c r="I5" s="150">
        <v>2019</v>
      </c>
      <c r="J5" s="150">
        <v>2020</v>
      </c>
      <c r="L5" s="37"/>
    </row>
    <row r="6" spans="1:12" x14ac:dyDescent="0.25">
      <c r="A6" s="93" t="s">
        <v>99</v>
      </c>
      <c r="B6" s="94">
        <v>87</v>
      </c>
      <c r="C6" s="94">
        <v>90</v>
      </c>
      <c r="D6" s="94">
        <v>96</v>
      </c>
      <c r="E6" s="94">
        <v>100</v>
      </c>
      <c r="F6" s="94">
        <f>+F18</f>
        <v>85</v>
      </c>
      <c r="G6" s="167">
        <f>+G18</f>
        <v>81</v>
      </c>
      <c r="H6" s="167">
        <f>+H18</f>
        <v>81</v>
      </c>
      <c r="I6" s="167">
        <f>I18</f>
        <v>94</v>
      </c>
      <c r="J6" s="167">
        <v>93</v>
      </c>
      <c r="L6" s="37"/>
    </row>
    <row r="7" spans="1:12" x14ac:dyDescent="0.25">
      <c r="A7" s="93" t="s">
        <v>100</v>
      </c>
      <c r="B7" s="94">
        <v>569</v>
      </c>
      <c r="C7" s="94">
        <v>701</v>
      </c>
      <c r="D7" s="94">
        <v>758</v>
      </c>
      <c r="E7" s="94">
        <v>1019</v>
      </c>
      <c r="F7" s="94">
        <f>+F26</f>
        <v>615</v>
      </c>
      <c r="G7" s="167">
        <v>825</v>
      </c>
      <c r="H7" s="167">
        <v>826</v>
      </c>
      <c r="I7" s="167">
        <f>I26</f>
        <v>893</v>
      </c>
      <c r="J7" s="167">
        <v>849</v>
      </c>
      <c r="L7" s="37"/>
    </row>
    <row r="8" spans="1:12" x14ac:dyDescent="0.25">
      <c r="A8" s="93" t="s">
        <v>101</v>
      </c>
      <c r="B8" s="94">
        <v>107</v>
      </c>
      <c r="C8" s="94">
        <v>151</v>
      </c>
      <c r="D8" s="94">
        <v>154</v>
      </c>
      <c r="E8" s="94">
        <v>193</v>
      </c>
      <c r="F8" s="94">
        <f>+F34</f>
        <v>128</v>
      </c>
      <c r="G8" s="167">
        <f>+G34</f>
        <v>157</v>
      </c>
      <c r="H8" s="167">
        <f>+H34</f>
        <v>158</v>
      </c>
      <c r="I8" s="167">
        <f>+I34</f>
        <v>178</v>
      </c>
      <c r="J8" s="167">
        <v>154</v>
      </c>
      <c r="L8" s="37"/>
    </row>
    <row r="9" spans="1:12" x14ac:dyDescent="0.25">
      <c r="A9" s="90" t="s">
        <v>83</v>
      </c>
      <c r="B9" s="91"/>
      <c r="C9" s="91"/>
      <c r="D9" s="91"/>
      <c r="E9" s="49"/>
      <c r="F9" s="43"/>
      <c r="G9" s="43"/>
      <c r="H9" s="43"/>
      <c r="I9" s="43"/>
      <c r="J9" s="43"/>
      <c r="L9" s="37"/>
    </row>
    <row r="10" spans="1:12" x14ac:dyDescent="0.25">
      <c r="A10" s="178"/>
      <c r="B10" s="63"/>
      <c r="C10" s="63"/>
      <c r="D10" s="63"/>
      <c r="E10" s="63"/>
      <c r="F10" s="63"/>
      <c r="G10" s="63"/>
      <c r="H10" s="63"/>
      <c r="I10" s="63"/>
      <c r="J10" s="63"/>
      <c r="L10" s="37"/>
    </row>
    <row r="11" spans="1:12" x14ac:dyDescent="0.25">
      <c r="A11" s="50"/>
      <c r="B11" s="51"/>
      <c r="C11" s="51"/>
      <c r="D11" s="51"/>
      <c r="E11" s="2"/>
      <c r="F11" s="2"/>
      <c r="G11" s="2"/>
      <c r="H11" s="2"/>
      <c r="I11" s="2"/>
      <c r="J11" s="2"/>
      <c r="L11" s="37"/>
    </row>
    <row r="12" spans="1:12" x14ac:dyDescent="0.25">
      <c r="A12" s="220" t="s">
        <v>9</v>
      </c>
      <c r="B12" s="222" t="s">
        <v>99</v>
      </c>
      <c r="C12" s="223"/>
      <c r="D12" s="223"/>
      <c r="E12" s="223"/>
      <c r="F12" s="223"/>
      <c r="G12" s="223"/>
      <c r="H12" s="175"/>
      <c r="I12" s="175"/>
      <c r="J12" s="175"/>
      <c r="L12" s="37"/>
    </row>
    <row r="13" spans="1:12" x14ac:dyDescent="0.25">
      <c r="A13" s="221"/>
      <c r="B13" s="65">
        <v>2012</v>
      </c>
      <c r="C13" s="65">
        <v>2013</v>
      </c>
      <c r="D13" s="65">
        <v>2014</v>
      </c>
      <c r="E13" s="65">
        <v>2015</v>
      </c>
      <c r="F13" s="65">
        <v>2016</v>
      </c>
      <c r="G13" s="65">
        <v>2017</v>
      </c>
      <c r="H13" s="65">
        <f>+H5</f>
        <v>2018</v>
      </c>
      <c r="I13" s="65">
        <f>+I5</f>
        <v>2019</v>
      </c>
      <c r="J13" s="65">
        <v>2020</v>
      </c>
      <c r="L13" s="37"/>
    </row>
    <row r="14" spans="1:12" x14ac:dyDescent="0.25">
      <c r="A14" s="95" t="s">
        <v>2</v>
      </c>
      <c r="B14" s="96">
        <v>45</v>
      </c>
      <c r="C14" s="96">
        <v>24</v>
      </c>
      <c r="D14" s="96">
        <v>27</v>
      </c>
      <c r="E14" s="96">
        <v>27</v>
      </c>
      <c r="F14" s="96">
        <v>29</v>
      </c>
      <c r="G14" s="96">
        <v>31</v>
      </c>
      <c r="H14" s="96">
        <v>31</v>
      </c>
      <c r="I14" s="96">
        <v>33</v>
      </c>
      <c r="J14" s="96">
        <v>37</v>
      </c>
      <c r="L14" s="37"/>
    </row>
    <row r="15" spans="1:12" ht="24" x14ac:dyDescent="0.25">
      <c r="A15" s="95" t="s">
        <v>102</v>
      </c>
      <c r="B15" s="96">
        <v>8</v>
      </c>
      <c r="C15" s="96">
        <v>12</v>
      </c>
      <c r="D15" s="96">
        <v>13</v>
      </c>
      <c r="E15" s="96">
        <v>19</v>
      </c>
      <c r="F15" s="96">
        <v>14</v>
      </c>
      <c r="G15" s="96">
        <v>13</v>
      </c>
      <c r="H15" s="96">
        <v>13</v>
      </c>
      <c r="I15" s="96">
        <v>12</v>
      </c>
      <c r="J15" s="96">
        <v>9</v>
      </c>
      <c r="L15" s="37"/>
    </row>
    <row r="16" spans="1:12" x14ac:dyDescent="0.25">
      <c r="A16" s="95" t="s">
        <v>0</v>
      </c>
      <c r="B16" s="96">
        <v>24</v>
      </c>
      <c r="C16" s="96">
        <v>30</v>
      </c>
      <c r="D16" s="96">
        <v>31</v>
      </c>
      <c r="E16" s="96">
        <v>27</v>
      </c>
      <c r="F16" s="96">
        <v>23</v>
      </c>
      <c r="G16" s="96">
        <v>23</v>
      </c>
      <c r="H16" s="96">
        <v>23</v>
      </c>
      <c r="I16" s="96">
        <v>25</v>
      </c>
      <c r="J16" s="96">
        <v>25</v>
      </c>
      <c r="L16" s="37"/>
    </row>
    <row r="17" spans="1:12" x14ac:dyDescent="0.25">
      <c r="A17" s="95" t="s">
        <v>1</v>
      </c>
      <c r="B17" s="96">
        <v>10</v>
      </c>
      <c r="C17" s="96">
        <v>24</v>
      </c>
      <c r="D17" s="96">
        <v>25</v>
      </c>
      <c r="E17" s="96">
        <v>27</v>
      </c>
      <c r="F17" s="96">
        <v>19</v>
      </c>
      <c r="G17" s="96">
        <v>14</v>
      </c>
      <c r="H17" s="96">
        <v>14</v>
      </c>
      <c r="I17" s="96">
        <v>24</v>
      </c>
      <c r="J17" s="96">
        <v>22</v>
      </c>
      <c r="L17" s="37"/>
    </row>
    <row r="18" spans="1:12" x14ac:dyDescent="0.25">
      <c r="A18" s="97" t="s">
        <v>103</v>
      </c>
      <c r="B18" s="97">
        <f>SUM(B14:B17)</f>
        <v>87</v>
      </c>
      <c r="C18" s="97">
        <f t="shared" ref="C18:I18" si="0">SUM(C14:C17)</f>
        <v>90</v>
      </c>
      <c r="D18" s="97">
        <f t="shared" si="0"/>
        <v>96</v>
      </c>
      <c r="E18" s="97">
        <f t="shared" si="0"/>
        <v>100</v>
      </c>
      <c r="F18" s="97">
        <f t="shared" si="0"/>
        <v>85</v>
      </c>
      <c r="G18" s="97">
        <f t="shared" si="0"/>
        <v>81</v>
      </c>
      <c r="H18" s="97">
        <f t="shared" si="0"/>
        <v>81</v>
      </c>
      <c r="I18" s="97">
        <f t="shared" si="0"/>
        <v>94</v>
      </c>
      <c r="J18" s="97">
        <f>SUM(J14:J17)</f>
        <v>93</v>
      </c>
      <c r="L18" s="37"/>
    </row>
    <row r="19" spans="1:12" x14ac:dyDescent="0.25">
      <c r="A19" s="47"/>
      <c r="B19" s="47"/>
      <c r="C19" s="47"/>
      <c r="D19" s="47"/>
      <c r="E19" s="47"/>
      <c r="F19" s="47"/>
      <c r="G19" s="47"/>
      <c r="H19" s="47"/>
      <c r="I19" s="47"/>
      <c r="J19" s="47"/>
      <c r="L19" s="37"/>
    </row>
    <row r="20" spans="1:12" x14ac:dyDescent="0.25">
      <c r="A20" s="220" t="s">
        <v>9</v>
      </c>
      <c r="B20" s="222" t="s">
        <v>100</v>
      </c>
      <c r="C20" s="223"/>
      <c r="D20" s="223"/>
      <c r="E20" s="223"/>
      <c r="F20" s="223"/>
      <c r="G20" s="223"/>
      <c r="H20" s="175"/>
      <c r="I20" s="175"/>
      <c r="J20" s="175"/>
      <c r="L20" s="37"/>
    </row>
    <row r="21" spans="1:12" x14ac:dyDescent="0.25">
      <c r="A21" s="221"/>
      <c r="B21" s="65">
        <v>2012</v>
      </c>
      <c r="C21" s="65">
        <v>2013</v>
      </c>
      <c r="D21" s="65">
        <v>2014</v>
      </c>
      <c r="E21" s="65">
        <v>2015</v>
      </c>
      <c r="F21" s="65">
        <v>2016</v>
      </c>
      <c r="G21" s="65">
        <v>2017</v>
      </c>
      <c r="H21" s="65">
        <f>+H13</f>
        <v>2018</v>
      </c>
      <c r="I21" s="65">
        <f>+I13</f>
        <v>2019</v>
      </c>
      <c r="J21" s="65">
        <v>2020</v>
      </c>
      <c r="L21" s="37"/>
    </row>
    <row r="22" spans="1:12" x14ac:dyDescent="0.25">
      <c r="A22" s="95" t="s">
        <v>2</v>
      </c>
      <c r="B22" s="96">
        <v>288</v>
      </c>
      <c r="C22" s="96">
        <v>226</v>
      </c>
      <c r="D22" s="96">
        <v>232</v>
      </c>
      <c r="E22" s="96">
        <v>348</v>
      </c>
      <c r="F22" s="96">
        <v>255</v>
      </c>
      <c r="G22" s="96">
        <v>400</v>
      </c>
      <c r="H22" s="96">
        <v>197</v>
      </c>
      <c r="I22" s="96">
        <v>405</v>
      </c>
      <c r="J22" s="96">
        <v>438</v>
      </c>
      <c r="L22" s="37"/>
    </row>
    <row r="23" spans="1:12" ht="24" x14ac:dyDescent="0.25">
      <c r="A23" s="95" t="s">
        <v>102</v>
      </c>
      <c r="B23" s="96">
        <v>30</v>
      </c>
      <c r="C23" s="96">
        <v>58</v>
      </c>
      <c r="D23" s="96">
        <v>66</v>
      </c>
      <c r="E23" s="96">
        <v>147</v>
      </c>
      <c r="F23" s="96">
        <v>52</v>
      </c>
      <c r="G23" s="96">
        <v>69</v>
      </c>
      <c r="H23" s="96">
        <v>411</v>
      </c>
      <c r="I23" s="96">
        <v>40</v>
      </c>
      <c r="J23" s="96">
        <v>25</v>
      </c>
      <c r="L23" s="37"/>
    </row>
    <row r="24" spans="1:12" x14ac:dyDescent="0.25">
      <c r="A24" s="95" t="s">
        <v>0</v>
      </c>
      <c r="B24" s="96">
        <v>196</v>
      </c>
      <c r="C24" s="96">
        <v>231</v>
      </c>
      <c r="D24" s="96">
        <v>273</v>
      </c>
      <c r="E24" s="96">
        <v>302</v>
      </c>
      <c r="F24" s="96">
        <v>177</v>
      </c>
      <c r="G24" s="96">
        <v>201</v>
      </c>
      <c r="H24" s="96">
        <v>66</v>
      </c>
      <c r="I24" s="96">
        <v>252</v>
      </c>
      <c r="J24" s="96">
        <v>232</v>
      </c>
      <c r="L24" s="37"/>
    </row>
    <row r="25" spans="1:12" x14ac:dyDescent="0.25">
      <c r="A25" s="95" t="s">
        <v>1</v>
      </c>
      <c r="B25" s="96">
        <v>55</v>
      </c>
      <c r="C25" s="96">
        <v>186</v>
      </c>
      <c r="D25" s="96">
        <v>187</v>
      </c>
      <c r="E25" s="96">
        <v>222</v>
      </c>
      <c r="F25" s="96">
        <v>131</v>
      </c>
      <c r="G25" s="96">
        <v>155</v>
      </c>
      <c r="H25" s="96">
        <v>157</v>
      </c>
      <c r="I25" s="96">
        <v>196</v>
      </c>
      <c r="J25" s="96">
        <v>154</v>
      </c>
      <c r="L25" s="37"/>
    </row>
    <row r="26" spans="1:12" x14ac:dyDescent="0.25">
      <c r="A26" s="97" t="s">
        <v>103</v>
      </c>
      <c r="B26" s="97">
        <f>SUM(B22:B25)</f>
        <v>569</v>
      </c>
      <c r="C26" s="97">
        <f t="shared" ref="C26:E26" si="1">SUM(C22:C25)</f>
        <v>701</v>
      </c>
      <c r="D26" s="97">
        <f t="shared" si="1"/>
        <v>758</v>
      </c>
      <c r="E26" s="97">
        <f t="shared" si="1"/>
        <v>1019</v>
      </c>
      <c r="F26" s="97">
        <f>SUM(F22:F25)</f>
        <v>615</v>
      </c>
      <c r="G26" s="97">
        <f>SUM(G22:G25)</f>
        <v>825</v>
      </c>
      <c r="H26" s="97">
        <f>SUM(H22:H25)</f>
        <v>831</v>
      </c>
      <c r="I26" s="97">
        <f>SUM(I22:I25)</f>
        <v>893</v>
      </c>
      <c r="J26" s="97">
        <f>SUM(J22:J25)</f>
        <v>849</v>
      </c>
      <c r="L26" s="37"/>
    </row>
    <row r="27" spans="1:12" x14ac:dyDescent="0.25">
      <c r="A27" s="47"/>
      <c r="B27" s="47"/>
      <c r="C27" s="47"/>
      <c r="D27" s="47"/>
      <c r="E27" s="47"/>
      <c r="F27" s="47"/>
      <c r="G27" s="47"/>
      <c r="H27" s="47"/>
      <c r="I27" s="47"/>
      <c r="J27" s="47"/>
      <c r="L27" s="37"/>
    </row>
    <row r="28" spans="1:12" x14ac:dyDescent="0.25">
      <c r="A28" s="220" t="s">
        <v>9</v>
      </c>
      <c r="B28" s="222" t="s">
        <v>101</v>
      </c>
      <c r="C28" s="223"/>
      <c r="D28" s="223"/>
      <c r="E28" s="223"/>
      <c r="F28" s="223"/>
      <c r="G28" s="223"/>
      <c r="H28" s="175"/>
      <c r="I28" s="175"/>
      <c r="J28" s="175"/>
      <c r="L28" s="37"/>
    </row>
    <row r="29" spans="1:12" x14ac:dyDescent="0.25">
      <c r="A29" s="221"/>
      <c r="B29" s="65">
        <v>2012</v>
      </c>
      <c r="C29" s="65">
        <v>2013</v>
      </c>
      <c r="D29" s="65">
        <v>2014</v>
      </c>
      <c r="E29" s="65">
        <v>2015</v>
      </c>
      <c r="F29" s="65">
        <v>2016</v>
      </c>
      <c r="G29" s="65">
        <v>2017</v>
      </c>
      <c r="H29" s="65">
        <f>+H21</f>
        <v>2018</v>
      </c>
      <c r="I29" s="65">
        <f>+I21</f>
        <v>2019</v>
      </c>
      <c r="J29" s="65">
        <v>2020</v>
      </c>
      <c r="L29" s="37"/>
    </row>
    <row r="30" spans="1:12" x14ac:dyDescent="0.25">
      <c r="A30" s="95" t="s">
        <v>2</v>
      </c>
      <c r="B30" s="96">
        <v>33</v>
      </c>
      <c r="C30" s="96">
        <v>44</v>
      </c>
      <c r="D30" s="96">
        <v>43</v>
      </c>
      <c r="E30" s="96">
        <v>56</v>
      </c>
      <c r="F30" s="96">
        <v>46</v>
      </c>
      <c r="G30" s="96">
        <v>67</v>
      </c>
      <c r="H30" s="96">
        <v>68</v>
      </c>
      <c r="I30" s="96">
        <v>43</v>
      </c>
      <c r="J30" s="96">
        <v>74</v>
      </c>
      <c r="K30" s="205"/>
      <c r="L30" s="37"/>
    </row>
    <row r="31" spans="1:12" ht="24" x14ac:dyDescent="0.25">
      <c r="A31" s="95" t="s">
        <v>102</v>
      </c>
      <c r="B31" s="96">
        <v>17</v>
      </c>
      <c r="C31" s="96">
        <v>22</v>
      </c>
      <c r="D31" s="96">
        <v>20</v>
      </c>
      <c r="E31" s="96">
        <v>48</v>
      </c>
      <c r="F31" s="96">
        <v>24</v>
      </c>
      <c r="G31" s="96">
        <v>28</v>
      </c>
      <c r="H31" s="96">
        <v>29</v>
      </c>
      <c r="I31" s="96">
        <v>78</v>
      </c>
      <c r="J31" s="96">
        <v>20</v>
      </c>
      <c r="K31" s="205"/>
      <c r="L31" s="37"/>
    </row>
    <row r="32" spans="1:12" x14ac:dyDescent="0.25">
      <c r="A32" s="95" t="s">
        <v>0</v>
      </c>
      <c r="B32" s="96">
        <v>35</v>
      </c>
      <c r="C32" s="96">
        <v>57</v>
      </c>
      <c r="D32" s="96">
        <v>63</v>
      </c>
      <c r="E32" s="96">
        <v>53</v>
      </c>
      <c r="F32" s="96">
        <v>36</v>
      </c>
      <c r="G32" s="96">
        <v>42</v>
      </c>
      <c r="H32" s="96">
        <v>41</v>
      </c>
      <c r="I32" s="96">
        <v>24</v>
      </c>
      <c r="J32" s="96">
        <v>36</v>
      </c>
      <c r="K32" s="205"/>
      <c r="L32" s="37"/>
    </row>
    <row r="33" spans="1:12" x14ac:dyDescent="0.25">
      <c r="A33" s="95" t="s">
        <v>1</v>
      </c>
      <c r="B33" s="96">
        <v>22</v>
      </c>
      <c r="C33" s="96">
        <v>28</v>
      </c>
      <c r="D33" s="96">
        <v>28</v>
      </c>
      <c r="E33" s="96">
        <v>36</v>
      </c>
      <c r="F33" s="96">
        <v>22</v>
      </c>
      <c r="G33" s="96">
        <v>20</v>
      </c>
      <c r="H33" s="96">
        <v>20</v>
      </c>
      <c r="I33" s="96">
        <v>33</v>
      </c>
      <c r="J33" s="96">
        <v>24</v>
      </c>
      <c r="K33" s="206"/>
      <c r="L33" s="37"/>
    </row>
    <row r="34" spans="1:12" x14ac:dyDescent="0.25">
      <c r="A34" s="97" t="s">
        <v>103</v>
      </c>
      <c r="B34" s="97">
        <f t="shared" ref="B34:I34" si="2">SUM(B30:B33)</f>
        <v>107</v>
      </c>
      <c r="C34" s="97">
        <f t="shared" si="2"/>
        <v>151</v>
      </c>
      <c r="D34" s="97">
        <f t="shared" si="2"/>
        <v>154</v>
      </c>
      <c r="E34" s="97">
        <f t="shared" si="2"/>
        <v>193</v>
      </c>
      <c r="F34" s="97">
        <f t="shared" si="2"/>
        <v>128</v>
      </c>
      <c r="G34" s="97">
        <f t="shared" si="2"/>
        <v>157</v>
      </c>
      <c r="H34" s="97">
        <f t="shared" si="2"/>
        <v>158</v>
      </c>
      <c r="I34" s="97">
        <f t="shared" si="2"/>
        <v>178</v>
      </c>
      <c r="J34" s="97">
        <f>SUM(J30:J33)</f>
        <v>154</v>
      </c>
      <c r="L34" s="37"/>
    </row>
    <row r="35" spans="1:12" x14ac:dyDescent="0.25">
      <c r="A35" s="90" t="s">
        <v>83</v>
      </c>
      <c r="B35" s="47"/>
      <c r="C35" s="47"/>
      <c r="D35" s="47"/>
      <c r="E35" s="47"/>
      <c r="F35" s="47"/>
      <c r="G35" s="47"/>
      <c r="H35" s="47"/>
      <c r="I35" s="47"/>
      <c r="J35" s="47"/>
      <c r="L35" s="37"/>
    </row>
    <row r="36" spans="1:12" x14ac:dyDescent="0.25">
      <c r="A36" s="178" t="s">
        <v>247</v>
      </c>
      <c r="B36" s="47"/>
      <c r="C36" s="47"/>
      <c r="D36" s="47"/>
      <c r="E36" s="47"/>
      <c r="F36" s="47"/>
      <c r="G36" s="47"/>
      <c r="H36" s="47"/>
      <c r="I36" s="47"/>
      <c r="J36" s="47"/>
      <c r="L36" s="37"/>
    </row>
    <row r="37" spans="1:12" x14ac:dyDescent="0.25">
      <c r="A37" s="47"/>
      <c r="B37" s="47"/>
      <c r="C37" s="47"/>
      <c r="D37" s="47"/>
      <c r="E37" s="47"/>
      <c r="F37" s="47"/>
      <c r="G37" s="47"/>
      <c r="H37" s="47"/>
      <c r="I37" s="47"/>
      <c r="J37" s="47"/>
      <c r="L37" s="37"/>
    </row>
    <row r="38" spans="1:12" x14ac:dyDescent="0.25">
      <c r="A38" s="131" t="s">
        <v>136</v>
      </c>
      <c r="B38" s="2"/>
      <c r="C38" s="2"/>
      <c r="D38" s="2"/>
      <c r="E38" s="47"/>
      <c r="F38" s="47"/>
      <c r="G38" s="47"/>
      <c r="H38" s="47"/>
      <c r="I38" s="47"/>
      <c r="J38" s="47"/>
      <c r="L38" s="37"/>
    </row>
    <row r="39" spans="1:12" x14ac:dyDescent="0.25">
      <c r="A39" s="131" t="s">
        <v>184</v>
      </c>
      <c r="B39" s="2"/>
      <c r="C39" s="2"/>
      <c r="D39" s="2"/>
      <c r="E39" s="47"/>
      <c r="F39" s="47"/>
      <c r="G39" s="47"/>
      <c r="H39" s="47"/>
      <c r="I39" s="47"/>
      <c r="J39" s="47"/>
      <c r="L39" s="37"/>
    </row>
    <row r="40" spans="1:12" x14ac:dyDescent="0.25">
      <c r="A40" s="131" t="s">
        <v>245</v>
      </c>
      <c r="B40" s="2"/>
      <c r="C40" s="2"/>
      <c r="D40" s="2"/>
      <c r="E40" s="47"/>
      <c r="F40" s="47"/>
      <c r="G40" s="47"/>
      <c r="H40" s="47"/>
      <c r="I40" s="47"/>
      <c r="J40" s="47"/>
      <c r="L40" s="37"/>
    </row>
    <row r="41" spans="1:12" x14ac:dyDescent="0.25">
      <c r="L41" s="37"/>
    </row>
    <row r="42" spans="1:12" hidden="1" x14ac:dyDescent="0.25">
      <c r="L42" s="37"/>
    </row>
  </sheetData>
  <mergeCells count="7">
    <mergeCell ref="A28:A29"/>
    <mergeCell ref="B28:G28"/>
    <mergeCell ref="B4:G4"/>
    <mergeCell ref="A12:A13"/>
    <mergeCell ref="B12:G12"/>
    <mergeCell ref="A20:A21"/>
    <mergeCell ref="B20:G20"/>
  </mergeCells>
  <pageMargins left="0.7" right="0.7" top="0.75" bottom="0.75" header="0.3" footer="0.3"/>
  <ignoredErrors>
    <ignoredError sqref="J18 J26 J34"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BF91"/>
  <sheetViews>
    <sheetView showZeros="0" zoomScaleNormal="100" workbookViewId="0">
      <pane xSplit="1" topLeftCell="B1" activePane="topRight" state="frozen"/>
      <selection activeCell="G22" sqref="G22"/>
      <selection pane="topRight"/>
    </sheetView>
  </sheetViews>
  <sheetFormatPr baseColWidth="10" defaultColWidth="0" defaultRowHeight="15" zeroHeight="1" x14ac:dyDescent="0.25"/>
  <cols>
    <col min="1" max="1" width="1.85546875" style="58" hidden="1" customWidth="1"/>
    <col min="2" max="2" width="11.5703125" style="102" bestFit="1" customWidth="1"/>
    <col min="3" max="3" width="10.85546875" style="102" customWidth="1"/>
    <col min="4" max="4" width="9.5703125" style="102" customWidth="1"/>
    <col min="5" max="5" width="9.28515625" style="102" customWidth="1"/>
    <col min="6" max="6" width="8.140625" style="102" bestFit="1" customWidth="1"/>
    <col min="7" max="7" width="7.85546875" style="102" bestFit="1" customWidth="1"/>
    <col min="8" max="8" width="9.28515625" style="102" customWidth="1"/>
    <col min="9" max="10" width="9.42578125" style="102" bestFit="1" customWidth="1"/>
    <col min="11" max="11" width="8.5703125" style="102" customWidth="1"/>
    <col min="12" max="12" width="9.28515625" style="102" customWidth="1"/>
    <col min="13" max="13" width="8" style="102" customWidth="1"/>
    <col min="14" max="14" width="6.28515625" style="41" customWidth="1"/>
    <col min="15" max="15" width="32.42578125" style="53" hidden="1" customWidth="1"/>
    <col min="16" max="16" width="2.140625" style="41" hidden="1" customWidth="1"/>
    <col min="17" max="17" width="28.7109375" style="37" customWidth="1"/>
    <col min="18" max="58" width="0" style="2" hidden="1" customWidth="1"/>
    <col min="59" max="16384" width="11.42578125" style="2" hidden="1"/>
  </cols>
  <sheetData>
    <row r="1" spans="1:17" x14ac:dyDescent="0.25"/>
    <row r="2" spans="1:17" x14ac:dyDescent="0.25"/>
    <row r="3" spans="1:17" ht="15.75" x14ac:dyDescent="0.25">
      <c r="O3" s="55" t="s">
        <v>7</v>
      </c>
      <c r="P3" s="31">
        <v>5</v>
      </c>
    </row>
    <row r="4" spans="1:17" s="4" customFormat="1" ht="15.75" x14ac:dyDescent="0.25">
      <c r="A4" s="59"/>
      <c r="B4" s="52"/>
      <c r="C4" s="228" t="s">
        <v>114</v>
      </c>
      <c r="D4" s="228"/>
      <c r="E4" s="228"/>
      <c r="F4" s="228"/>
      <c r="G4" s="228"/>
      <c r="H4" s="228"/>
      <c r="I4" s="228"/>
      <c r="J4" s="228"/>
      <c r="K4" s="228"/>
      <c r="L4" s="228"/>
      <c r="M4" s="228"/>
      <c r="N4" s="31"/>
      <c r="O4" s="53">
        <f>+B24</f>
        <v>2013</v>
      </c>
      <c r="P4" s="31">
        <v>2</v>
      </c>
      <c r="Q4" s="37"/>
    </row>
    <row r="5" spans="1:17" x14ac:dyDescent="0.25">
      <c r="B5" s="224" t="s">
        <v>105</v>
      </c>
      <c r="C5" s="227" t="s">
        <v>106</v>
      </c>
      <c r="D5" s="227"/>
      <c r="E5" s="227"/>
      <c r="F5" s="227"/>
      <c r="G5" s="227" t="s">
        <v>216</v>
      </c>
      <c r="H5" s="227"/>
      <c r="I5" s="227"/>
      <c r="J5" s="227"/>
      <c r="K5" s="227" t="s">
        <v>103</v>
      </c>
      <c r="L5" s="227"/>
      <c r="M5" s="227"/>
      <c r="N5" s="44"/>
      <c r="P5" s="2"/>
    </row>
    <row r="6" spans="1:17" s="102" customFormat="1" ht="24" x14ac:dyDescent="0.25">
      <c r="A6" s="98"/>
      <c r="B6" s="225"/>
      <c r="C6" s="73" t="s">
        <v>110</v>
      </c>
      <c r="D6" s="73" t="s">
        <v>108</v>
      </c>
      <c r="E6" s="73" t="s">
        <v>109</v>
      </c>
      <c r="F6" s="73" t="s">
        <v>4</v>
      </c>
      <c r="G6" s="73" t="s">
        <v>110</v>
      </c>
      <c r="H6" s="73" t="s">
        <v>108</v>
      </c>
      <c r="I6" s="73" t="s">
        <v>109</v>
      </c>
      <c r="J6" s="73" t="s">
        <v>4</v>
      </c>
      <c r="K6" s="73" t="s">
        <v>110</v>
      </c>
      <c r="L6" s="73" t="s">
        <v>108</v>
      </c>
      <c r="M6" s="73" t="s">
        <v>109</v>
      </c>
      <c r="N6" s="99"/>
      <c r="O6" s="100"/>
      <c r="P6" s="99"/>
      <c r="Q6" s="101"/>
    </row>
    <row r="7" spans="1:17" x14ac:dyDescent="0.25">
      <c r="B7" s="105">
        <v>2011</v>
      </c>
      <c r="C7" s="129">
        <f>+C22+C36+C50</f>
        <v>64</v>
      </c>
      <c r="D7" s="134">
        <f>+D22+D36+D50</f>
        <v>1998.5208784487993</v>
      </c>
      <c r="E7" s="134">
        <f>+E22+E36+E50</f>
        <v>496.29008154266666</v>
      </c>
      <c r="F7" s="123">
        <f>D7+E7</f>
        <v>2494.810959991466</v>
      </c>
      <c r="G7" s="129">
        <f t="shared" ref="G7:I14" si="0">+G22+G36+G50</f>
        <v>7</v>
      </c>
      <c r="H7" s="134">
        <f t="shared" si="0"/>
        <v>454.54016100000001</v>
      </c>
      <c r="I7" s="134">
        <f t="shared" si="0"/>
        <v>1359.5064599999998</v>
      </c>
      <c r="J7" s="123">
        <f t="shared" ref="J7:J11" si="1">H7+I7</f>
        <v>1814.046621</v>
      </c>
      <c r="K7" s="129">
        <f>C7+G7</f>
        <v>71</v>
      </c>
      <c r="L7" s="123">
        <f t="shared" ref="K7:M11" si="2">D7+H7</f>
        <v>2453.0610394487994</v>
      </c>
      <c r="M7" s="123">
        <f>E7+I7</f>
        <v>1855.7965415426665</v>
      </c>
      <c r="N7" s="44"/>
      <c r="O7" s="56"/>
      <c r="P7" s="44"/>
    </row>
    <row r="8" spans="1:17" x14ac:dyDescent="0.25">
      <c r="B8" s="105">
        <v>2012</v>
      </c>
      <c r="C8" s="129">
        <f t="shared" ref="C8:D16" si="3">+C23+C37+C51</f>
        <v>75</v>
      </c>
      <c r="D8" s="134">
        <f t="shared" si="3"/>
        <v>3611.5411255000008</v>
      </c>
      <c r="E8" s="134">
        <v>906</v>
      </c>
      <c r="F8" s="123">
        <f t="shared" ref="F8:F11" si="4">D8+E8</f>
        <v>4517.5411255000008</v>
      </c>
      <c r="G8" s="129">
        <f t="shared" si="0"/>
        <v>10</v>
      </c>
      <c r="H8" s="134">
        <f t="shared" si="0"/>
        <v>1040.248304</v>
      </c>
      <c r="I8" s="134">
        <f t="shared" si="0"/>
        <v>3412.9080869999998</v>
      </c>
      <c r="J8" s="123">
        <f t="shared" si="1"/>
        <v>4453.1563909999995</v>
      </c>
      <c r="K8" s="129">
        <f t="shared" si="2"/>
        <v>85</v>
      </c>
      <c r="L8" s="123">
        <f t="shared" si="2"/>
        <v>4651.7894295000006</v>
      </c>
      <c r="M8" s="123">
        <f t="shared" si="2"/>
        <v>4318.9080869999998</v>
      </c>
      <c r="N8" s="44"/>
      <c r="O8" s="56"/>
      <c r="P8" s="44"/>
    </row>
    <row r="9" spans="1:17" x14ac:dyDescent="0.25">
      <c r="B9" s="105">
        <v>2013</v>
      </c>
      <c r="C9" s="129">
        <f t="shared" si="3"/>
        <v>83</v>
      </c>
      <c r="D9" s="134">
        <f t="shared" si="3"/>
        <v>3373.6336120000001</v>
      </c>
      <c r="E9" s="134">
        <f t="shared" ref="E9:E16" si="5">+E24+E38+E52</f>
        <v>831.17771800000003</v>
      </c>
      <c r="F9" s="123">
        <f t="shared" si="4"/>
        <v>4204.8113300000005</v>
      </c>
      <c r="G9" s="129">
        <f t="shared" si="0"/>
        <v>10</v>
      </c>
      <c r="H9" s="134">
        <f t="shared" si="0"/>
        <v>551.03878999999995</v>
      </c>
      <c r="I9" s="134">
        <f t="shared" si="0"/>
        <v>683.45245699999998</v>
      </c>
      <c r="J9" s="123">
        <f t="shared" si="1"/>
        <v>1234.4912469999999</v>
      </c>
      <c r="K9" s="129">
        <f t="shared" si="2"/>
        <v>93</v>
      </c>
      <c r="L9" s="123">
        <f t="shared" si="2"/>
        <v>3924.6724020000001</v>
      </c>
      <c r="M9" s="123">
        <f t="shared" si="2"/>
        <v>1514.630175</v>
      </c>
      <c r="N9" s="45"/>
      <c r="O9" s="57"/>
      <c r="P9" s="45"/>
    </row>
    <row r="10" spans="1:17" x14ac:dyDescent="0.25">
      <c r="A10" s="60"/>
      <c r="B10" s="105">
        <v>2014</v>
      </c>
      <c r="C10" s="129">
        <f t="shared" si="3"/>
        <v>56</v>
      </c>
      <c r="D10" s="134">
        <f t="shared" si="3"/>
        <v>2574.7317579999999</v>
      </c>
      <c r="E10" s="134">
        <f t="shared" si="5"/>
        <v>775.66087300000004</v>
      </c>
      <c r="F10" s="123">
        <f t="shared" si="4"/>
        <v>3350.3926309999997</v>
      </c>
      <c r="G10" s="129">
        <f t="shared" si="0"/>
        <v>6</v>
      </c>
      <c r="H10" s="134">
        <f t="shared" si="0"/>
        <v>263.02184399999999</v>
      </c>
      <c r="I10" s="134">
        <f t="shared" si="0"/>
        <v>466.39599999999996</v>
      </c>
      <c r="J10" s="123">
        <f t="shared" si="1"/>
        <v>729.41784399999995</v>
      </c>
      <c r="K10" s="129">
        <f t="shared" si="2"/>
        <v>62</v>
      </c>
      <c r="L10" s="123">
        <f t="shared" si="2"/>
        <v>2837.7536019999998</v>
      </c>
      <c r="M10" s="123">
        <f t="shared" si="2"/>
        <v>1242.056873</v>
      </c>
      <c r="N10" s="47"/>
      <c r="O10" s="57"/>
      <c r="P10" s="46"/>
    </row>
    <row r="11" spans="1:17" x14ac:dyDescent="0.25">
      <c r="A11" s="60"/>
      <c r="B11" s="105">
        <v>2015</v>
      </c>
      <c r="C11" s="129">
        <f t="shared" si="3"/>
        <v>52</v>
      </c>
      <c r="D11" s="134">
        <f t="shared" si="3"/>
        <v>2424.1072749999998</v>
      </c>
      <c r="E11" s="134">
        <f t="shared" si="5"/>
        <v>887.13803000000007</v>
      </c>
      <c r="F11" s="123">
        <f t="shared" si="4"/>
        <v>3311.2453049999999</v>
      </c>
      <c r="G11" s="129">
        <f t="shared" si="0"/>
        <v>15</v>
      </c>
      <c r="H11" s="134">
        <f t="shared" si="0"/>
        <v>1352.1946840000001</v>
      </c>
      <c r="I11" s="134">
        <f t="shared" si="0"/>
        <v>2245.5767610000003</v>
      </c>
      <c r="J11" s="123">
        <f t="shared" si="1"/>
        <v>3597.7714450000003</v>
      </c>
      <c r="K11" s="129">
        <f t="shared" si="2"/>
        <v>67</v>
      </c>
      <c r="L11" s="123">
        <f t="shared" si="2"/>
        <v>3776.3019589999999</v>
      </c>
      <c r="M11" s="123">
        <f t="shared" si="2"/>
        <v>3132.7147910000003</v>
      </c>
      <c r="N11" s="47"/>
      <c r="O11" s="57"/>
      <c r="P11" s="46"/>
    </row>
    <row r="12" spans="1:17" x14ac:dyDescent="0.25">
      <c r="A12" s="60"/>
      <c r="B12" s="105">
        <v>2016</v>
      </c>
      <c r="C12" s="129">
        <f t="shared" si="3"/>
        <v>53</v>
      </c>
      <c r="D12" s="134">
        <f t="shared" si="3"/>
        <v>2780</v>
      </c>
      <c r="E12" s="134">
        <f t="shared" si="5"/>
        <v>836.3</v>
      </c>
      <c r="F12" s="123">
        <f>D12+E12</f>
        <v>3616.3</v>
      </c>
      <c r="G12" s="129">
        <f t="shared" si="0"/>
        <v>8</v>
      </c>
      <c r="H12" s="134">
        <f t="shared" si="0"/>
        <v>1504.7</v>
      </c>
      <c r="I12" s="134">
        <f t="shared" si="0"/>
        <v>1626</v>
      </c>
      <c r="J12" s="123">
        <f>+J27+J41+J55</f>
        <v>3130.7</v>
      </c>
      <c r="K12" s="129">
        <f t="shared" ref="K12:K15" si="6">C12+G12</f>
        <v>61</v>
      </c>
      <c r="L12" s="123">
        <f t="shared" ref="L12:L15" si="7">D12+H12</f>
        <v>4284.7</v>
      </c>
      <c r="M12" s="123">
        <f t="shared" ref="M12:M15" si="8">E12+I12</f>
        <v>2462.3000000000002</v>
      </c>
      <c r="N12" s="47"/>
      <c r="O12" s="57"/>
      <c r="P12" s="46"/>
    </row>
    <row r="13" spans="1:17" x14ac:dyDescent="0.25">
      <c r="A13" s="60"/>
      <c r="B13" s="105">
        <v>2017</v>
      </c>
      <c r="C13" s="129">
        <f t="shared" si="3"/>
        <v>45</v>
      </c>
      <c r="D13" s="134">
        <f t="shared" si="3"/>
        <v>2267</v>
      </c>
      <c r="E13" s="134">
        <f t="shared" si="5"/>
        <v>977</v>
      </c>
      <c r="F13" s="123">
        <f>D13+E13</f>
        <v>3244</v>
      </c>
      <c r="G13" s="129">
        <f t="shared" si="0"/>
        <v>7</v>
      </c>
      <c r="H13" s="134">
        <f t="shared" si="0"/>
        <v>330</v>
      </c>
      <c r="I13" s="134">
        <f t="shared" si="0"/>
        <v>706</v>
      </c>
      <c r="J13" s="123">
        <f>+J28+J42+J56</f>
        <v>1036</v>
      </c>
      <c r="K13" s="129">
        <f t="shared" si="6"/>
        <v>52</v>
      </c>
      <c r="L13" s="123">
        <f t="shared" si="7"/>
        <v>2597</v>
      </c>
      <c r="M13" s="123">
        <f t="shared" si="8"/>
        <v>1683</v>
      </c>
      <c r="N13" s="47"/>
      <c r="O13" s="57"/>
      <c r="P13" s="46"/>
    </row>
    <row r="14" spans="1:17" x14ac:dyDescent="0.25">
      <c r="A14" s="60"/>
      <c r="B14" s="108">
        <v>2018</v>
      </c>
      <c r="C14" s="169">
        <f t="shared" si="3"/>
        <v>53</v>
      </c>
      <c r="D14" s="140">
        <f t="shared" si="3"/>
        <v>2621</v>
      </c>
      <c r="E14" s="140">
        <f t="shared" si="5"/>
        <v>1150</v>
      </c>
      <c r="F14" s="139">
        <f>D14+E14</f>
        <v>3771</v>
      </c>
      <c r="G14" s="169">
        <f t="shared" si="0"/>
        <v>9</v>
      </c>
      <c r="H14" s="140">
        <f t="shared" si="0"/>
        <v>2097</v>
      </c>
      <c r="I14" s="140">
        <f t="shared" si="0"/>
        <v>3479</v>
      </c>
      <c r="J14" s="139">
        <f>+J29+J43+J57</f>
        <v>5576</v>
      </c>
      <c r="K14" s="169">
        <f t="shared" si="6"/>
        <v>62</v>
      </c>
      <c r="L14" s="139">
        <f t="shared" si="7"/>
        <v>4718</v>
      </c>
      <c r="M14" s="139">
        <f t="shared" si="8"/>
        <v>4629</v>
      </c>
      <c r="N14" s="47"/>
      <c r="O14" s="57"/>
      <c r="P14" s="46"/>
    </row>
    <row r="15" spans="1:17" x14ac:dyDescent="0.25">
      <c r="A15" s="60"/>
      <c r="B15" s="108" t="s">
        <v>228</v>
      </c>
      <c r="C15" s="169">
        <f t="shared" ref="C15" si="9">+C30+C44+C58</f>
        <v>15</v>
      </c>
      <c r="D15" s="140">
        <f t="shared" si="3"/>
        <v>634</v>
      </c>
      <c r="E15" s="140">
        <f t="shared" si="5"/>
        <v>0</v>
      </c>
      <c r="F15" s="139">
        <f>D15+E15</f>
        <v>634</v>
      </c>
      <c r="G15" s="169">
        <v>4</v>
      </c>
      <c r="H15" s="140">
        <f>+H30+H44+H58</f>
        <v>332</v>
      </c>
      <c r="I15" s="140">
        <f>+I30+I44+I58</f>
        <v>674</v>
      </c>
      <c r="J15" s="139">
        <f>+J30+J44+J58</f>
        <v>1006</v>
      </c>
      <c r="K15" s="169">
        <f t="shared" si="6"/>
        <v>19</v>
      </c>
      <c r="L15" s="139">
        <f t="shared" si="7"/>
        <v>966</v>
      </c>
      <c r="M15" s="139">
        <f t="shared" si="8"/>
        <v>674</v>
      </c>
      <c r="N15" s="47"/>
      <c r="O15" s="57"/>
      <c r="P15" s="46"/>
    </row>
    <row r="16" spans="1:17" x14ac:dyDescent="0.25">
      <c r="A16" s="60"/>
      <c r="B16" s="108">
        <v>2020</v>
      </c>
      <c r="C16" s="169">
        <f t="shared" ref="C16" si="10">+C31+C45+C59</f>
        <v>20</v>
      </c>
      <c r="D16" s="140">
        <f t="shared" si="3"/>
        <v>648</v>
      </c>
      <c r="E16" s="140">
        <f t="shared" si="5"/>
        <v>5</v>
      </c>
      <c r="F16" s="139">
        <f>D16+E16</f>
        <v>653</v>
      </c>
      <c r="G16" s="169">
        <f>+G31</f>
        <v>6</v>
      </c>
      <c r="H16" s="140">
        <f>+H31+H45+H59</f>
        <v>370</v>
      </c>
      <c r="I16" s="140">
        <f>+I31+I45+I59</f>
        <v>442</v>
      </c>
      <c r="J16" s="139">
        <f>+J31+J45+J59</f>
        <v>812</v>
      </c>
      <c r="K16" s="169">
        <f t="shared" ref="K16" si="11">C16+G16</f>
        <v>26</v>
      </c>
      <c r="L16" s="139">
        <f t="shared" ref="L16" si="12">D16+H16</f>
        <v>1018</v>
      </c>
      <c r="M16" s="139">
        <f t="shared" ref="M16" si="13">E16+I16</f>
        <v>447</v>
      </c>
      <c r="N16" s="47"/>
      <c r="O16" s="57"/>
      <c r="P16" s="46"/>
    </row>
    <row r="17" spans="1:58" x14ac:dyDescent="0.25">
      <c r="A17" s="60"/>
      <c r="B17" s="89" t="s">
        <v>6</v>
      </c>
      <c r="C17" s="135">
        <f>SUM(C7:C16)</f>
        <v>516</v>
      </c>
      <c r="D17" s="136">
        <f t="shared" ref="D17:M17" si="14">SUM(D7:D16)</f>
        <v>22932.5346489488</v>
      </c>
      <c r="E17" s="136">
        <f t="shared" si="14"/>
        <v>6864.5667025426674</v>
      </c>
      <c r="F17" s="136">
        <f t="shared" si="14"/>
        <v>29797.101351491467</v>
      </c>
      <c r="G17" s="135">
        <f t="shared" si="14"/>
        <v>82</v>
      </c>
      <c r="H17" s="137">
        <f t="shared" si="14"/>
        <v>8294.7437829999999</v>
      </c>
      <c r="I17" s="137">
        <f t="shared" si="14"/>
        <v>15094.839765000001</v>
      </c>
      <c r="J17" s="137">
        <f t="shared" si="14"/>
        <v>23389.583547999999</v>
      </c>
      <c r="K17" s="135">
        <f t="shared" si="14"/>
        <v>598</v>
      </c>
      <c r="L17" s="137">
        <f t="shared" si="14"/>
        <v>31227.278431948802</v>
      </c>
      <c r="M17" s="137">
        <f t="shared" si="14"/>
        <v>21959.406467542667</v>
      </c>
      <c r="N17" s="47"/>
      <c r="O17" s="57"/>
      <c r="P17" s="46"/>
    </row>
    <row r="18" spans="1:58" x14ac:dyDescent="0.25">
      <c r="A18" s="60"/>
      <c r="B18" s="112" t="s">
        <v>83</v>
      </c>
      <c r="C18" s="138"/>
      <c r="D18" s="138"/>
      <c r="E18" s="138"/>
      <c r="F18" s="138"/>
      <c r="G18" s="138"/>
      <c r="H18" s="138"/>
      <c r="I18" s="138"/>
      <c r="J18" s="138"/>
      <c r="K18" s="138"/>
      <c r="L18" s="138"/>
      <c r="M18" s="138"/>
      <c r="N18" s="47"/>
      <c r="O18" s="57"/>
      <c r="P18" s="46"/>
    </row>
    <row r="19" spans="1:58" x14ac:dyDescent="0.25">
      <c r="A19" s="60"/>
      <c r="B19" s="112"/>
      <c r="C19" s="138"/>
      <c r="D19" s="138"/>
      <c r="E19" s="138"/>
      <c r="F19" s="138"/>
      <c r="G19" s="138"/>
      <c r="H19" s="138"/>
      <c r="I19" s="138"/>
      <c r="J19" s="138"/>
      <c r="K19" s="138"/>
      <c r="L19" s="138"/>
      <c r="M19" s="138"/>
      <c r="N19" s="47"/>
      <c r="O19" s="57"/>
      <c r="P19" s="46"/>
    </row>
    <row r="20" spans="1:58" s="37" customFormat="1" x14ac:dyDescent="0.25">
      <c r="A20" s="58"/>
      <c r="B20" s="226" t="s">
        <v>111</v>
      </c>
      <c r="C20" s="227" t="s">
        <v>106</v>
      </c>
      <c r="D20" s="227"/>
      <c r="E20" s="227"/>
      <c r="F20" s="227"/>
      <c r="G20" s="227" t="s">
        <v>107</v>
      </c>
      <c r="H20" s="227"/>
      <c r="I20" s="227"/>
      <c r="J20" s="227"/>
      <c r="K20" s="227" t="s">
        <v>103</v>
      </c>
      <c r="L20" s="227"/>
      <c r="M20" s="227"/>
      <c r="N20" s="47"/>
      <c r="O20" s="57"/>
      <c r="P20" s="4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row>
    <row r="21" spans="1:58" s="101" customFormat="1" ht="24" x14ac:dyDescent="0.25">
      <c r="A21" s="98"/>
      <c r="B21" s="226" t="s">
        <v>111</v>
      </c>
      <c r="C21" s="73" t="s">
        <v>110</v>
      </c>
      <c r="D21" s="73" t="s">
        <v>108</v>
      </c>
      <c r="E21" s="73" t="s">
        <v>109</v>
      </c>
      <c r="F21" s="73" t="s">
        <v>4</v>
      </c>
      <c r="G21" s="73" t="s">
        <v>110</v>
      </c>
      <c r="H21" s="73" t="s">
        <v>108</v>
      </c>
      <c r="I21" s="73" t="s">
        <v>109</v>
      </c>
      <c r="J21" s="73" t="s">
        <v>4</v>
      </c>
      <c r="K21" s="73" t="s">
        <v>110</v>
      </c>
      <c r="L21" s="73" t="s">
        <v>108</v>
      </c>
      <c r="M21" s="73" t="s">
        <v>109</v>
      </c>
      <c r="N21" s="80"/>
      <c r="O21" s="103"/>
      <c r="P21" s="104"/>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row>
    <row r="22" spans="1:58" s="37" customFormat="1" x14ac:dyDescent="0.25">
      <c r="A22" s="58"/>
      <c r="B22" s="105">
        <f t="shared" ref="B22:B29" si="15">+B7</f>
        <v>2011</v>
      </c>
      <c r="C22" s="129">
        <v>60</v>
      </c>
      <c r="D22" s="134">
        <v>1861.6382828635549</v>
      </c>
      <c r="E22" s="134">
        <v>458.39903532266663</v>
      </c>
      <c r="F22" s="134">
        <f>D22+E22</f>
        <v>2320.0373181862215</v>
      </c>
      <c r="G22" s="129">
        <v>6</v>
      </c>
      <c r="H22" s="139">
        <v>351.30716100000001</v>
      </c>
      <c r="I22" s="139">
        <v>1248.3193799999999</v>
      </c>
      <c r="J22" s="123">
        <f t="shared" ref="J22:J28" si="16">H22+I22</f>
        <v>1599.6265409999999</v>
      </c>
      <c r="K22" s="129">
        <f t="shared" ref="K22:M28" si="17">C22+G22</f>
        <v>66</v>
      </c>
      <c r="L22" s="123">
        <f t="shared" si="17"/>
        <v>2212.9454438635548</v>
      </c>
      <c r="M22" s="123">
        <f t="shared" si="17"/>
        <v>1706.7184153226665</v>
      </c>
      <c r="N22" s="47"/>
      <c r="O22" s="57"/>
      <c r="P22" s="4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row>
    <row r="23" spans="1:58" s="37" customFormat="1" x14ac:dyDescent="0.25">
      <c r="A23" s="60"/>
      <c r="B23" s="105">
        <f t="shared" si="15"/>
        <v>2012</v>
      </c>
      <c r="C23" s="129">
        <v>69</v>
      </c>
      <c r="D23" s="134">
        <v>3335.3952523000007</v>
      </c>
      <c r="E23" s="134">
        <v>785.85867800000005</v>
      </c>
      <c r="F23" s="134">
        <f>D23+E23</f>
        <v>4121.2539303000012</v>
      </c>
      <c r="G23" s="129">
        <v>7</v>
      </c>
      <c r="H23" s="139">
        <v>511.227507</v>
      </c>
      <c r="I23" s="139">
        <v>534.90808700000002</v>
      </c>
      <c r="J23" s="123">
        <f t="shared" si="16"/>
        <v>1046.1355940000001</v>
      </c>
      <c r="K23" s="129">
        <f t="shared" si="17"/>
        <v>76</v>
      </c>
      <c r="L23" s="123">
        <f t="shared" si="17"/>
        <v>3846.6227593000008</v>
      </c>
      <c r="M23" s="123">
        <f t="shared" si="17"/>
        <v>1320.7667650000001</v>
      </c>
      <c r="N23" s="47"/>
      <c r="O23" s="57"/>
      <c r="P23" s="4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row>
    <row r="24" spans="1:58" s="37" customFormat="1" x14ac:dyDescent="0.25">
      <c r="A24" s="60"/>
      <c r="B24" s="105">
        <f t="shared" si="15"/>
        <v>2013</v>
      </c>
      <c r="C24" s="129">
        <v>82</v>
      </c>
      <c r="D24" s="134">
        <v>3347.6382990000002</v>
      </c>
      <c r="E24" s="134">
        <v>822.13031799999999</v>
      </c>
      <c r="F24" s="134">
        <f>D24+E24</f>
        <v>4169.7686169999997</v>
      </c>
      <c r="G24" s="129">
        <v>8</v>
      </c>
      <c r="H24" s="139">
        <v>533.03878999999995</v>
      </c>
      <c r="I24" s="139">
        <v>596.45245699999998</v>
      </c>
      <c r="J24" s="123">
        <f t="shared" si="16"/>
        <v>1129.4912469999999</v>
      </c>
      <c r="K24" s="129">
        <f t="shared" si="17"/>
        <v>90</v>
      </c>
      <c r="L24" s="123">
        <f t="shared" si="17"/>
        <v>3880.6770890000003</v>
      </c>
      <c r="M24" s="123">
        <f t="shared" si="17"/>
        <v>1418.5827749999999</v>
      </c>
      <c r="N24" s="47"/>
      <c r="O24" s="57"/>
      <c r="P24" s="4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row>
    <row r="25" spans="1:58" s="37" customFormat="1" x14ac:dyDescent="0.25">
      <c r="A25" s="58"/>
      <c r="B25" s="105">
        <f t="shared" si="15"/>
        <v>2014</v>
      </c>
      <c r="C25" s="129">
        <v>51</v>
      </c>
      <c r="D25" s="134">
        <v>2323.5694140000001</v>
      </c>
      <c r="E25" s="134">
        <v>673.88673500000004</v>
      </c>
      <c r="F25" s="134">
        <f>D25+E25</f>
        <v>2997.4561490000001</v>
      </c>
      <c r="G25" s="129">
        <v>5</v>
      </c>
      <c r="H25" s="139">
        <v>222.68090000000001</v>
      </c>
      <c r="I25" s="139">
        <v>406.34699999999998</v>
      </c>
      <c r="J25" s="123">
        <f t="shared" si="16"/>
        <v>629.02790000000005</v>
      </c>
      <c r="K25" s="129">
        <f t="shared" si="17"/>
        <v>56</v>
      </c>
      <c r="L25" s="123">
        <f t="shared" si="17"/>
        <v>2546.2503139999999</v>
      </c>
      <c r="M25" s="123">
        <f t="shared" si="17"/>
        <v>1080.233735</v>
      </c>
      <c r="N25" s="47"/>
      <c r="O25" s="57"/>
      <c r="P25" s="4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row>
    <row r="26" spans="1:58" s="37" customFormat="1" x14ac:dyDescent="0.25">
      <c r="A26" s="58"/>
      <c r="B26" s="105">
        <f t="shared" si="15"/>
        <v>2015</v>
      </c>
      <c r="C26" s="129">
        <v>45</v>
      </c>
      <c r="D26" s="134">
        <v>2097.7796290000001</v>
      </c>
      <c r="E26" s="134">
        <v>743.08123499999999</v>
      </c>
      <c r="F26" s="134">
        <f>D26+E26</f>
        <v>2840.8608640000002</v>
      </c>
      <c r="G26" s="129">
        <v>11</v>
      </c>
      <c r="H26" s="139">
        <v>838.23616100000004</v>
      </c>
      <c r="I26" s="139">
        <v>1357.1246980000001</v>
      </c>
      <c r="J26" s="123">
        <f t="shared" si="16"/>
        <v>2195.3608590000003</v>
      </c>
      <c r="K26" s="129">
        <f t="shared" si="17"/>
        <v>56</v>
      </c>
      <c r="L26" s="123">
        <f t="shared" si="17"/>
        <v>2936.0157900000004</v>
      </c>
      <c r="M26" s="123">
        <f t="shared" si="17"/>
        <v>2100.2059330000002</v>
      </c>
      <c r="N26" s="47"/>
      <c r="O26" s="57"/>
      <c r="P26" s="4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row>
    <row r="27" spans="1:58" s="37" customFormat="1" x14ac:dyDescent="0.25">
      <c r="A27" s="58"/>
      <c r="B27" s="105">
        <f t="shared" si="15"/>
        <v>2016</v>
      </c>
      <c r="C27" s="129">
        <v>50</v>
      </c>
      <c r="D27" s="134">
        <f>2175+500</f>
        <v>2675</v>
      </c>
      <c r="E27" s="134">
        <f>581+207.5</f>
        <v>788.5</v>
      </c>
      <c r="F27" s="134">
        <f>+E27+D27</f>
        <v>3463.5</v>
      </c>
      <c r="G27" s="129">
        <v>6</v>
      </c>
      <c r="H27" s="139">
        <v>1500</v>
      </c>
      <c r="I27" s="139">
        <v>1616</v>
      </c>
      <c r="J27" s="123">
        <f t="shared" si="16"/>
        <v>3116</v>
      </c>
      <c r="K27" s="129">
        <v>56</v>
      </c>
      <c r="L27" s="123">
        <f t="shared" si="17"/>
        <v>4175</v>
      </c>
      <c r="M27" s="123">
        <f t="shared" si="17"/>
        <v>2404.5</v>
      </c>
      <c r="N27" s="47"/>
      <c r="O27" s="57"/>
      <c r="P27" s="4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row>
    <row r="28" spans="1:58" s="37" customFormat="1" x14ac:dyDescent="0.25">
      <c r="A28" s="58"/>
      <c r="B28" s="105">
        <f t="shared" si="15"/>
        <v>2017</v>
      </c>
      <c r="C28" s="169">
        <v>40</v>
      </c>
      <c r="D28" s="140">
        <v>2033</v>
      </c>
      <c r="E28" s="140">
        <v>852</v>
      </c>
      <c r="F28" s="134">
        <f>+E28+D28</f>
        <v>2885</v>
      </c>
      <c r="G28" s="169">
        <v>4</v>
      </c>
      <c r="H28" s="139">
        <v>102</v>
      </c>
      <c r="I28" s="139">
        <v>210</v>
      </c>
      <c r="J28" s="123">
        <f t="shared" si="16"/>
        <v>312</v>
      </c>
      <c r="K28" s="129">
        <v>56</v>
      </c>
      <c r="L28" s="123">
        <f t="shared" si="17"/>
        <v>2135</v>
      </c>
      <c r="M28" s="123">
        <f t="shared" ref="M28" si="18">E28+I28</f>
        <v>1062</v>
      </c>
      <c r="N28" s="47"/>
      <c r="O28" s="57"/>
      <c r="P28" s="4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row>
    <row r="29" spans="1:58" s="37" customFormat="1" x14ac:dyDescent="0.25">
      <c r="A29" s="58"/>
      <c r="B29" s="105">
        <f t="shared" si="15"/>
        <v>2018</v>
      </c>
      <c r="C29" s="169">
        <v>42</v>
      </c>
      <c r="D29" s="140">
        <v>2252</v>
      </c>
      <c r="E29" s="140">
        <v>882</v>
      </c>
      <c r="F29" s="140">
        <v>3134</v>
      </c>
      <c r="G29" s="169">
        <v>7</v>
      </c>
      <c r="H29" s="139">
        <v>2097</v>
      </c>
      <c r="I29" s="139">
        <v>3423</v>
      </c>
      <c r="J29" s="139">
        <v>5520</v>
      </c>
      <c r="K29" s="169">
        <f>+G29+C29</f>
        <v>49</v>
      </c>
      <c r="L29" s="180">
        <f>+H29+D29</f>
        <v>4349</v>
      </c>
      <c r="M29" s="180">
        <f>+I29+E29</f>
        <v>4305</v>
      </c>
      <c r="N29" s="47"/>
      <c r="O29" s="57"/>
      <c r="P29" s="4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row>
    <row r="30" spans="1:58" s="37" customFormat="1" x14ac:dyDescent="0.25">
      <c r="A30" s="58"/>
      <c r="B30" s="108">
        <v>2019</v>
      </c>
      <c r="C30" s="209">
        <v>15</v>
      </c>
      <c r="D30" s="211">
        <v>634</v>
      </c>
      <c r="E30" s="211">
        <v>0</v>
      </c>
      <c r="F30" s="212">
        <v>634</v>
      </c>
      <c r="G30" s="169">
        <v>4</v>
      </c>
      <c r="H30" s="140">
        <v>332</v>
      </c>
      <c r="I30" s="140">
        <v>674</v>
      </c>
      <c r="J30" s="139">
        <f>H30+I30</f>
        <v>1006</v>
      </c>
      <c r="K30" s="169">
        <f t="shared" ref="K30:M31" si="19">C30+G30</f>
        <v>19</v>
      </c>
      <c r="L30" s="139">
        <f t="shared" si="19"/>
        <v>966</v>
      </c>
      <c r="M30" s="139">
        <f t="shared" si="19"/>
        <v>674</v>
      </c>
      <c r="N30" s="47"/>
      <c r="O30" s="57"/>
      <c r="P30" s="4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row>
    <row r="31" spans="1:58" s="37" customFormat="1" x14ac:dyDescent="0.25">
      <c r="A31" s="58"/>
      <c r="B31" s="108">
        <v>2020</v>
      </c>
      <c r="C31" s="169">
        <v>20</v>
      </c>
      <c r="D31" s="140">
        <v>648</v>
      </c>
      <c r="E31" s="140">
        <v>5</v>
      </c>
      <c r="F31" s="140">
        <v>653</v>
      </c>
      <c r="G31" s="169">
        <v>6</v>
      </c>
      <c r="H31" s="140">
        <v>370</v>
      </c>
      <c r="I31" s="140">
        <v>442</v>
      </c>
      <c r="J31" s="139">
        <f>H31+I31</f>
        <v>812</v>
      </c>
      <c r="K31" s="169">
        <f t="shared" si="19"/>
        <v>26</v>
      </c>
      <c r="L31" s="139">
        <f t="shared" si="19"/>
        <v>1018</v>
      </c>
      <c r="M31" s="139">
        <f t="shared" si="19"/>
        <v>447</v>
      </c>
      <c r="N31" s="47"/>
      <c r="O31" s="57"/>
      <c r="P31" s="4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row>
    <row r="32" spans="1:58" s="37" customFormat="1" x14ac:dyDescent="0.25">
      <c r="A32" s="58"/>
      <c r="B32" s="89" t="s">
        <v>6</v>
      </c>
      <c r="C32" s="135">
        <f>SUM(C22:C31)</f>
        <v>474</v>
      </c>
      <c r="D32" s="136">
        <f>SUM(D22:D31)</f>
        <v>21208.020877163559</v>
      </c>
      <c r="E32" s="136">
        <f>SUM(E22:E31)</f>
        <v>6010.856001322667</v>
      </c>
      <c r="F32" s="136">
        <f t="shared" ref="F32:M32" si="20">SUM(F22:F31)</f>
        <v>27218.876878486222</v>
      </c>
      <c r="G32" s="135">
        <f t="shared" si="20"/>
        <v>64</v>
      </c>
      <c r="H32" s="137">
        <f t="shared" si="20"/>
        <v>6857.4905189999999</v>
      </c>
      <c r="I32" s="137">
        <f t="shared" si="20"/>
        <v>10508.151621999999</v>
      </c>
      <c r="J32" s="137">
        <f t="shared" si="20"/>
        <v>17365.642141</v>
      </c>
      <c r="K32" s="135">
        <f t="shared" si="20"/>
        <v>550</v>
      </c>
      <c r="L32" s="137">
        <f t="shared" si="20"/>
        <v>28065.511396163558</v>
      </c>
      <c r="M32" s="137">
        <f t="shared" si="20"/>
        <v>16519.007623322665</v>
      </c>
      <c r="N32" s="47"/>
      <c r="O32" s="57"/>
      <c r="P32" s="4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1:58" s="37" customFormat="1" x14ac:dyDescent="0.25">
      <c r="A33" s="58"/>
      <c r="B33" s="112" t="s">
        <v>83</v>
      </c>
      <c r="C33" s="138"/>
      <c r="D33" s="138"/>
      <c r="E33" s="138"/>
      <c r="F33" s="138"/>
      <c r="G33" s="138"/>
      <c r="H33" s="138"/>
      <c r="I33" s="138"/>
      <c r="J33" s="138"/>
      <c r="K33" s="138"/>
      <c r="L33" s="138"/>
      <c r="M33" s="138"/>
      <c r="N33" s="47"/>
      <c r="O33" s="57"/>
      <c r="P33" s="46"/>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row>
    <row r="34" spans="1:58" s="37" customFormat="1" ht="19.5" customHeight="1" x14ac:dyDescent="0.25">
      <c r="A34" s="60"/>
      <c r="B34" s="226" t="s">
        <v>112</v>
      </c>
      <c r="C34" s="227" t="s">
        <v>106</v>
      </c>
      <c r="D34" s="227"/>
      <c r="E34" s="227"/>
      <c r="F34" s="227"/>
      <c r="G34" s="227" t="s">
        <v>107</v>
      </c>
      <c r="H34" s="227"/>
      <c r="I34" s="227"/>
      <c r="J34" s="227"/>
      <c r="K34" s="227" t="s">
        <v>103</v>
      </c>
      <c r="L34" s="227"/>
      <c r="M34" s="227"/>
      <c r="N34" s="47"/>
      <c r="O34" s="57"/>
      <c r="P34" s="46"/>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row>
    <row r="35" spans="1:58" s="101" customFormat="1" ht="24" x14ac:dyDescent="0.25">
      <c r="A35" s="98"/>
      <c r="B35" s="226" t="s">
        <v>112</v>
      </c>
      <c r="C35" s="73" t="s">
        <v>110</v>
      </c>
      <c r="D35" s="73" t="s">
        <v>108</v>
      </c>
      <c r="E35" s="73" t="s">
        <v>109</v>
      </c>
      <c r="F35" s="73" t="s">
        <v>4</v>
      </c>
      <c r="G35" s="73" t="s">
        <v>110</v>
      </c>
      <c r="H35" s="73" t="s">
        <v>108</v>
      </c>
      <c r="I35" s="73" t="s">
        <v>109</v>
      </c>
      <c r="J35" s="73" t="s">
        <v>4</v>
      </c>
      <c r="K35" s="73" t="s">
        <v>110</v>
      </c>
      <c r="L35" s="73" t="s">
        <v>108</v>
      </c>
      <c r="M35" s="73" t="s">
        <v>109</v>
      </c>
      <c r="N35" s="80"/>
      <c r="O35" s="103"/>
      <c r="P35" s="104"/>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row>
    <row r="36" spans="1:58" s="37" customFormat="1" x14ac:dyDescent="0.25">
      <c r="A36" s="58"/>
      <c r="B36" s="108">
        <f t="shared" ref="B36:B43" si="21">+B22</f>
        <v>2011</v>
      </c>
      <c r="C36" s="129">
        <v>1</v>
      </c>
      <c r="D36" s="134">
        <v>34.957852666666675</v>
      </c>
      <c r="E36" s="134">
        <v>9.9997045</v>
      </c>
      <c r="F36" s="134">
        <f>D36+E36</f>
        <v>44.957557166666675</v>
      </c>
      <c r="G36" s="129">
        <v>0</v>
      </c>
      <c r="H36" s="140">
        <v>0</v>
      </c>
      <c r="I36" s="140">
        <v>0</v>
      </c>
      <c r="J36" s="134">
        <f>H36+I36</f>
        <v>0</v>
      </c>
      <c r="K36" s="129">
        <f t="shared" ref="K36:M40" si="22">C36+G36</f>
        <v>1</v>
      </c>
      <c r="L36" s="134">
        <f t="shared" si="22"/>
        <v>34.957852666666675</v>
      </c>
      <c r="M36" s="134">
        <f t="shared" si="22"/>
        <v>9.9997045</v>
      </c>
      <c r="N36" s="47"/>
      <c r="O36" s="57"/>
      <c r="P36" s="46"/>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row>
    <row r="37" spans="1:58" s="37" customFormat="1" x14ac:dyDescent="0.25">
      <c r="A37" s="58"/>
      <c r="B37" s="108">
        <f t="shared" si="21"/>
        <v>2012</v>
      </c>
      <c r="C37" s="129">
        <v>4</v>
      </c>
      <c r="D37" s="134">
        <v>120.7643884</v>
      </c>
      <c r="E37" s="134">
        <v>46.607335999999997</v>
      </c>
      <c r="F37" s="134">
        <f>D37+E37</f>
        <v>167.37172440000001</v>
      </c>
      <c r="G37" s="129">
        <v>3</v>
      </c>
      <c r="H37" s="140">
        <v>529.02079700000002</v>
      </c>
      <c r="I37" s="140">
        <v>2878</v>
      </c>
      <c r="J37" s="134">
        <f>H37+I37</f>
        <v>3407.0207970000001</v>
      </c>
      <c r="K37" s="129">
        <f t="shared" si="22"/>
        <v>7</v>
      </c>
      <c r="L37" s="134">
        <f t="shared" si="22"/>
        <v>649.78518540000005</v>
      </c>
      <c r="M37" s="134">
        <f t="shared" si="22"/>
        <v>2924.607336</v>
      </c>
      <c r="N37" s="47"/>
      <c r="O37" s="57"/>
      <c r="P37" s="46"/>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row>
    <row r="38" spans="1:58" x14ac:dyDescent="0.25">
      <c r="B38" s="108">
        <f t="shared" si="21"/>
        <v>2013</v>
      </c>
      <c r="C38" s="129">
        <v>1</v>
      </c>
      <c r="D38" s="134">
        <v>25.995312999999999</v>
      </c>
      <c r="E38" s="134">
        <v>9.0473999999999997</v>
      </c>
      <c r="F38" s="134">
        <f>D38+E38</f>
        <v>35.042712999999999</v>
      </c>
      <c r="G38" s="129">
        <v>2</v>
      </c>
      <c r="H38" s="140">
        <v>18</v>
      </c>
      <c r="I38" s="140">
        <v>87</v>
      </c>
      <c r="J38" s="134">
        <f>H38+I38</f>
        <v>105</v>
      </c>
      <c r="K38" s="129">
        <f t="shared" si="22"/>
        <v>3</v>
      </c>
      <c r="L38" s="134">
        <f t="shared" si="22"/>
        <v>43.995312999999996</v>
      </c>
      <c r="M38" s="134">
        <f t="shared" si="22"/>
        <v>96.047399999999996</v>
      </c>
      <c r="N38" s="47"/>
      <c r="O38" s="57"/>
      <c r="P38" s="46"/>
    </row>
    <row r="39" spans="1:58" x14ac:dyDescent="0.25">
      <c r="B39" s="108">
        <f t="shared" si="21"/>
        <v>2014</v>
      </c>
      <c r="C39" s="129"/>
      <c r="D39" s="134">
        <v>0</v>
      </c>
      <c r="E39" s="134">
        <v>0</v>
      </c>
      <c r="F39" s="134"/>
      <c r="G39" s="129"/>
      <c r="H39" s="140">
        <v>0</v>
      </c>
      <c r="I39" s="140">
        <v>0</v>
      </c>
      <c r="J39" s="134">
        <f>H39+I39</f>
        <v>0</v>
      </c>
      <c r="K39" s="129">
        <f t="shared" si="22"/>
        <v>0</v>
      </c>
      <c r="L39" s="134">
        <f t="shared" ref="L39:L42" si="23">D39+H39</f>
        <v>0</v>
      </c>
      <c r="M39" s="134">
        <f t="shared" ref="M39:M42" si="24">E39+I39</f>
        <v>0</v>
      </c>
      <c r="N39" s="47"/>
      <c r="O39" s="57"/>
      <c r="P39" s="46"/>
    </row>
    <row r="40" spans="1:58" x14ac:dyDescent="0.25">
      <c r="A40" s="60"/>
      <c r="B40" s="108">
        <f t="shared" si="21"/>
        <v>2015</v>
      </c>
      <c r="C40" s="129">
        <v>1</v>
      </c>
      <c r="D40" s="134">
        <v>8.9856599999999993</v>
      </c>
      <c r="E40" s="134">
        <v>12.926500000000001</v>
      </c>
      <c r="F40" s="134">
        <f>D40+E40</f>
        <v>21.91216</v>
      </c>
      <c r="G40" s="129">
        <v>3</v>
      </c>
      <c r="H40" s="140">
        <v>453.95852300000001</v>
      </c>
      <c r="I40" s="140">
        <v>788.45206299999995</v>
      </c>
      <c r="J40" s="134">
        <f>H40+I40</f>
        <v>1242.410586</v>
      </c>
      <c r="K40" s="129">
        <f t="shared" si="22"/>
        <v>4</v>
      </c>
      <c r="L40" s="134">
        <f t="shared" si="23"/>
        <v>462.94418300000001</v>
      </c>
      <c r="M40" s="134">
        <f t="shared" si="24"/>
        <v>801.37856299999999</v>
      </c>
      <c r="N40" s="47"/>
      <c r="O40" s="57"/>
      <c r="P40" s="46"/>
    </row>
    <row r="41" spans="1:58" x14ac:dyDescent="0.25">
      <c r="A41" s="60"/>
      <c r="B41" s="108">
        <f t="shared" si="21"/>
        <v>2016</v>
      </c>
      <c r="C41" s="129">
        <v>1</v>
      </c>
      <c r="D41" s="134">
        <v>24</v>
      </c>
      <c r="E41" s="134">
        <v>0.8</v>
      </c>
      <c r="F41" s="134">
        <v>24.8</v>
      </c>
      <c r="G41" s="129">
        <v>2</v>
      </c>
      <c r="H41" s="140">
        <v>4.7</v>
      </c>
      <c r="I41" s="140">
        <v>10</v>
      </c>
      <c r="J41" s="134">
        <v>14.7</v>
      </c>
      <c r="K41" s="129">
        <v>3</v>
      </c>
      <c r="L41" s="134">
        <f t="shared" si="23"/>
        <v>28.7</v>
      </c>
      <c r="M41" s="134">
        <f t="shared" si="24"/>
        <v>10.8</v>
      </c>
      <c r="N41" s="47"/>
      <c r="O41" s="57"/>
      <c r="P41" s="46"/>
    </row>
    <row r="42" spans="1:58" x14ac:dyDescent="0.25">
      <c r="A42" s="60"/>
      <c r="B42" s="108">
        <f t="shared" si="21"/>
        <v>2017</v>
      </c>
      <c r="C42" s="169"/>
      <c r="D42" s="140"/>
      <c r="E42" s="140"/>
      <c r="F42" s="140"/>
      <c r="G42" s="169">
        <v>1</v>
      </c>
      <c r="H42" s="140">
        <v>3</v>
      </c>
      <c r="I42" s="140">
        <v>50</v>
      </c>
      <c r="J42" s="140">
        <v>53</v>
      </c>
      <c r="K42" s="169">
        <v>1</v>
      </c>
      <c r="L42" s="134">
        <f t="shared" si="23"/>
        <v>3</v>
      </c>
      <c r="M42" s="134">
        <f t="shared" si="24"/>
        <v>50</v>
      </c>
      <c r="N42" s="47"/>
      <c r="O42" s="57"/>
      <c r="P42" s="46"/>
    </row>
    <row r="43" spans="1:58" x14ac:dyDescent="0.25">
      <c r="A43" s="60"/>
      <c r="B43" s="108">
        <f t="shared" si="21"/>
        <v>2018</v>
      </c>
      <c r="C43" s="169">
        <v>2</v>
      </c>
      <c r="D43" s="140">
        <v>42</v>
      </c>
      <c r="E43" s="140">
        <v>47</v>
      </c>
      <c r="F43" s="134">
        <v>87</v>
      </c>
      <c r="G43" s="169"/>
      <c r="H43" s="140"/>
      <c r="I43" s="140"/>
      <c r="J43" s="140"/>
      <c r="K43" s="169"/>
      <c r="L43" s="140"/>
      <c r="M43" s="140"/>
      <c r="N43" s="47"/>
      <c r="O43" s="57"/>
      <c r="P43" s="46"/>
    </row>
    <row r="44" spans="1:58" x14ac:dyDescent="0.25">
      <c r="A44" s="60"/>
      <c r="B44" s="108">
        <v>2019</v>
      </c>
      <c r="C44" s="169"/>
      <c r="D44" s="140"/>
      <c r="E44" s="140"/>
      <c r="F44" s="139"/>
      <c r="G44" s="169"/>
      <c r="H44" s="140"/>
      <c r="I44" s="140"/>
      <c r="J44" s="139"/>
      <c r="K44" s="169"/>
      <c r="L44" s="139"/>
      <c r="M44" s="139"/>
      <c r="N44" s="47"/>
      <c r="O44" s="57"/>
      <c r="P44" s="46"/>
    </row>
    <row r="45" spans="1:58" x14ac:dyDescent="0.25">
      <c r="A45" s="60"/>
      <c r="B45" s="108">
        <v>2020</v>
      </c>
      <c r="C45" s="169"/>
      <c r="D45" s="140">
        <v>0</v>
      </c>
      <c r="E45" s="140">
        <v>0</v>
      </c>
      <c r="F45" s="139">
        <v>0</v>
      </c>
      <c r="G45" s="169"/>
      <c r="H45" s="140">
        <v>0</v>
      </c>
      <c r="I45" s="140">
        <v>0</v>
      </c>
      <c r="J45" s="139">
        <v>0</v>
      </c>
      <c r="K45" s="169"/>
      <c r="L45" s="139">
        <v>0</v>
      </c>
      <c r="M45" s="139">
        <v>0</v>
      </c>
      <c r="N45" s="47"/>
      <c r="O45" s="57"/>
      <c r="P45" s="46"/>
    </row>
    <row r="46" spans="1:58" x14ac:dyDescent="0.25">
      <c r="A46" s="60"/>
      <c r="B46" s="89" t="s">
        <v>6</v>
      </c>
      <c r="C46" s="135">
        <f>SUM(C36:C45)</f>
        <v>10</v>
      </c>
      <c r="D46" s="136">
        <f>SUM(D36:D45)</f>
        <v>256.70321406666665</v>
      </c>
      <c r="E46" s="136">
        <f>SUM(E36:E45)</f>
        <v>126.38094049999999</v>
      </c>
      <c r="F46" s="136">
        <f t="shared" ref="F46:M46" si="25">SUM(F36:F44)</f>
        <v>381.08415456666665</v>
      </c>
      <c r="G46" s="135">
        <f>SUM(G36:G45)</f>
        <v>11</v>
      </c>
      <c r="H46" s="137">
        <f>SUM(H36:H45)</f>
        <v>1008.6793200000001</v>
      </c>
      <c r="I46" s="137">
        <f>SUM(I36:I45)</f>
        <v>3813.4520629999997</v>
      </c>
      <c r="J46" s="137">
        <f t="shared" si="25"/>
        <v>4822.1313829999999</v>
      </c>
      <c r="K46" s="135">
        <f t="shared" si="25"/>
        <v>19</v>
      </c>
      <c r="L46" s="137">
        <f t="shared" si="25"/>
        <v>1223.3825340666667</v>
      </c>
      <c r="M46" s="137">
        <f t="shared" si="25"/>
        <v>3892.8330034999999</v>
      </c>
      <c r="N46" s="47"/>
      <c r="O46" s="57"/>
      <c r="P46" s="46"/>
    </row>
    <row r="47" spans="1:58" x14ac:dyDescent="0.25">
      <c r="B47" s="112" t="s">
        <v>83</v>
      </c>
      <c r="C47" s="138"/>
      <c r="D47" s="138"/>
      <c r="E47" s="138"/>
      <c r="F47" s="138"/>
      <c r="G47" s="138"/>
      <c r="H47" s="138"/>
      <c r="I47" s="138"/>
      <c r="J47" s="138"/>
      <c r="K47" s="138"/>
      <c r="L47" s="138"/>
      <c r="M47" s="138"/>
      <c r="N47" s="47"/>
      <c r="O47" s="57"/>
      <c r="P47" s="46"/>
    </row>
    <row r="48" spans="1:58" x14ac:dyDescent="0.25">
      <c r="B48" s="226" t="s">
        <v>113</v>
      </c>
      <c r="C48" s="227" t="s">
        <v>106</v>
      </c>
      <c r="D48" s="227"/>
      <c r="E48" s="227"/>
      <c r="F48" s="227"/>
      <c r="G48" s="227" t="s">
        <v>107</v>
      </c>
      <c r="H48" s="227"/>
      <c r="I48" s="227"/>
      <c r="J48" s="227"/>
      <c r="K48" s="227" t="s">
        <v>103</v>
      </c>
      <c r="L48" s="227"/>
      <c r="M48" s="227"/>
      <c r="N48" s="47"/>
      <c r="O48" s="57"/>
      <c r="P48" s="46"/>
    </row>
    <row r="49" spans="1:26" s="102" customFormat="1" ht="24" x14ac:dyDescent="0.25">
      <c r="A49" s="98"/>
      <c r="B49" s="226" t="s">
        <v>113</v>
      </c>
      <c r="C49" s="73" t="s">
        <v>110</v>
      </c>
      <c r="D49" s="73" t="s">
        <v>108</v>
      </c>
      <c r="E49" s="73" t="s">
        <v>109</v>
      </c>
      <c r="F49" s="73" t="s">
        <v>4</v>
      </c>
      <c r="G49" s="73" t="s">
        <v>110</v>
      </c>
      <c r="H49" s="73" t="s">
        <v>108</v>
      </c>
      <c r="I49" s="73" t="s">
        <v>109</v>
      </c>
      <c r="J49" s="73" t="s">
        <v>4</v>
      </c>
      <c r="K49" s="73" t="s">
        <v>110</v>
      </c>
      <c r="L49" s="141" t="s">
        <v>108</v>
      </c>
      <c r="M49" s="141" t="s">
        <v>109</v>
      </c>
      <c r="N49" s="80"/>
      <c r="O49" s="103"/>
      <c r="P49" s="104"/>
      <c r="Q49" s="101"/>
    </row>
    <row r="50" spans="1:26" x14ac:dyDescent="0.25">
      <c r="B50" s="105">
        <f t="shared" ref="B50:B56" si="26">+B36</f>
        <v>2011</v>
      </c>
      <c r="C50" s="129">
        <v>3</v>
      </c>
      <c r="D50" s="134">
        <v>101.92474291857778</v>
      </c>
      <c r="E50" s="134">
        <v>27.89134172</v>
      </c>
      <c r="F50" s="134">
        <f>D50+E50</f>
        <v>129.81608463857776</v>
      </c>
      <c r="G50" s="129">
        <v>1</v>
      </c>
      <c r="H50" s="140">
        <v>103.233</v>
      </c>
      <c r="I50" s="140">
        <v>111.18707999999999</v>
      </c>
      <c r="J50" s="134">
        <f>H50+I50</f>
        <v>214.42007999999998</v>
      </c>
      <c r="K50" s="129">
        <f t="shared" ref="K50:M54" si="27">C50+G50</f>
        <v>4</v>
      </c>
      <c r="L50" s="134">
        <f t="shared" si="27"/>
        <v>205.15774291857778</v>
      </c>
      <c r="M50" s="134">
        <f t="shared" si="27"/>
        <v>139.07842171999999</v>
      </c>
      <c r="N50" s="47"/>
      <c r="O50" s="57"/>
      <c r="P50" s="46"/>
    </row>
    <row r="51" spans="1:26" x14ac:dyDescent="0.25">
      <c r="A51" s="60"/>
      <c r="B51" s="105">
        <f t="shared" si="26"/>
        <v>2012</v>
      </c>
      <c r="C51" s="129">
        <v>2</v>
      </c>
      <c r="D51" s="134">
        <v>155.38148480000001</v>
      </c>
      <c r="E51" s="134">
        <v>38.149743000000001</v>
      </c>
      <c r="F51" s="134">
        <f>D51+E51</f>
        <v>193.53122780000001</v>
      </c>
      <c r="G51" s="129"/>
      <c r="H51" s="140">
        <v>0</v>
      </c>
      <c r="I51" s="140">
        <v>0</v>
      </c>
      <c r="J51" s="134">
        <f>H51+I51</f>
        <v>0</v>
      </c>
      <c r="K51" s="129">
        <f t="shared" si="27"/>
        <v>2</v>
      </c>
      <c r="L51" s="134">
        <f t="shared" si="27"/>
        <v>155.38148480000001</v>
      </c>
      <c r="M51" s="134">
        <f t="shared" si="27"/>
        <v>38.149743000000001</v>
      </c>
      <c r="N51" s="47"/>
      <c r="O51" s="57"/>
      <c r="P51" s="46"/>
    </row>
    <row r="52" spans="1:26" x14ac:dyDescent="0.25">
      <c r="A52" s="60"/>
      <c r="B52" s="105">
        <f t="shared" si="26"/>
        <v>2013</v>
      </c>
      <c r="C52" s="129"/>
      <c r="D52" s="134">
        <v>0</v>
      </c>
      <c r="E52" s="134">
        <v>0</v>
      </c>
      <c r="F52" s="134"/>
      <c r="G52" s="129"/>
      <c r="H52" s="140">
        <v>0</v>
      </c>
      <c r="I52" s="140">
        <v>0</v>
      </c>
      <c r="J52" s="134">
        <f>H52+I52</f>
        <v>0</v>
      </c>
      <c r="K52" s="129">
        <f t="shared" si="27"/>
        <v>0</v>
      </c>
      <c r="L52" s="134">
        <f t="shared" si="27"/>
        <v>0</v>
      </c>
      <c r="M52" s="134">
        <f t="shared" si="27"/>
        <v>0</v>
      </c>
      <c r="N52" s="47"/>
      <c r="O52" s="57"/>
      <c r="P52" s="46"/>
    </row>
    <row r="53" spans="1:26" x14ac:dyDescent="0.25">
      <c r="B53" s="105">
        <f t="shared" si="26"/>
        <v>2014</v>
      </c>
      <c r="C53" s="129">
        <v>5</v>
      </c>
      <c r="D53" s="134">
        <v>251.16234399999999</v>
      </c>
      <c r="E53" s="134">
        <v>101.77413799999999</v>
      </c>
      <c r="F53" s="134">
        <f>D53+E53</f>
        <v>352.93648199999996</v>
      </c>
      <c r="G53" s="129">
        <v>1</v>
      </c>
      <c r="H53" s="140">
        <v>40.340944</v>
      </c>
      <c r="I53" s="140">
        <v>60.048999999999999</v>
      </c>
      <c r="J53" s="134">
        <f>H53+I53</f>
        <v>100.389944</v>
      </c>
      <c r="K53" s="129">
        <f t="shared" si="27"/>
        <v>6</v>
      </c>
      <c r="L53" s="134">
        <f t="shared" si="27"/>
        <v>291.503288</v>
      </c>
      <c r="M53" s="134">
        <f t="shared" si="27"/>
        <v>161.823138</v>
      </c>
      <c r="N53" s="47"/>
      <c r="O53" s="57"/>
      <c r="P53" s="46"/>
    </row>
    <row r="54" spans="1:26" x14ac:dyDescent="0.25">
      <c r="B54" s="105">
        <f t="shared" si="26"/>
        <v>2015</v>
      </c>
      <c r="C54" s="129">
        <v>6</v>
      </c>
      <c r="D54" s="134">
        <v>317.34198600000002</v>
      </c>
      <c r="E54" s="134">
        <v>131.13029499999999</v>
      </c>
      <c r="F54" s="134">
        <f>D54+E54</f>
        <v>448.47228100000001</v>
      </c>
      <c r="G54" s="129">
        <v>1</v>
      </c>
      <c r="H54" s="140">
        <v>60</v>
      </c>
      <c r="I54" s="140">
        <v>100</v>
      </c>
      <c r="J54" s="134">
        <f>H54+I54</f>
        <v>160</v>
      </c>
      <c r="K54" s="129">
        <f t="shared" si="27"/>
        <v>7</v>
      </c>
      <c r="L54" s="134">
        <f t="shared" si="27"/>
        <v>377.34198600000002</v>
      </c>
      <c r="M54" s="134">
        <f t="shared" si="27"/>
        <v>231.13029499999999</v>
      </c>
      <c r="N54" s="47"/>
      <c r="O54" s="57"/>
      <c r="P54" s="46"/>
    </row>
    <row r="55" spans="1:26" x14ac:dyDescent="0.25">
      <c r="B55" s="105">
        <f t="shared" si="26"/>
        <v>2016</v>
      </c>
      <c r="C55" s="129">
        <v>2</v>
      </c>
      <c r="D55" s="134">
        <v>81</v>
      </c>
      <c r="E55" s="134">
        <v>47</v>
      </c>
      <c r="F55" s="134">
        <f t="shared" ref="F55:F57" si="28">D55+E55</f>
        <v>128</v>
      </c>
      <c r="G55" s="129">
        <v>0</v>
      </c>
      <c r="H55" s="140">
        <v>0</v>
      </c>
      <c r="I55" s="140"/>
      <c r="J55" s="134">
        <f t="shared" ref="J55:J57" si="29">H55+I55</f>
        <v>0</v>
      </c>
      <c r="K55" s="129">
        <f t="shared" ref="K55:K57" si="30">C55+G55</f>
        <v>2</v>
      </c>
      <c r="L55" s="134">
        <f t="shared" ref="L55:L57" si="31">D55+H55</f>
        <v>81</v>
      </c>
      <c r="M55" s="134">
        <f t="shared" ref="M55:M57" si="32">E55+I55</f>
        <v>47</v>
      </c>
      <c r="N55" s="47"/>
      <c r="O55" s="57"/>
      <c r="P55" s="46"/>
    </row>
    <row r="56" spans="1:26" x14ac:dyDescent="0.25">
      <c r="B56" s="105">
        <f t="shared" si="26"/>
        <v>2017</v>
      </c>
      <c r="C56" s="169">
        <v>5</v>
      </c>
      <c r="D56" s="140">
        <v>234</v>
      </c>
      <c r="E56" s="140">
        <v>125</v>
      </c>
      <c r="F56" s="134">
        <f t="shared" si="28"/>
        <v>359</v>
      </c>
      <c r="G56" s="169">
        <v>2</v>
      </c>
      <c r="H56" s="140">
        <v>225</v>
      </c>
      <c r="I56" s="140">
        <v>446</v>
      </c>
      <c r="J56" s="134">
        <f t="shared" si="29"/>
        <v>671</v>
      </c>
      <c r="K56" s="129">
        <f t="shared" si="30"/>
        <v>7</v>
      </c>
      <c r="L56" s="134">
        <f t="shared" si="31"/>
        <v>459</v>
      </c>
      <c r="M56" s="134">
        <f t="shared" si="32"/>
        <v>571</v>
      </c>
      <c r="N56" s="47"/>
      <c r="O56" s="57"/>
      <c r="P56" s="46"/>
    </row>
    <row r="57" spans="1:26" x14ac:dyDescent="0.25">
      <c r="B57" s="105">
        <f t="shared" ref="B57" si="33">+B43</f>
        <v>2018</v>
      </c>
      <c r="C57" s="169">
        <v>9</v>
      </c>
      <c r="D57" s="140">
        <v>327</v>
      </c>
      <c r="E57" s="140">
        <v>221</v>
      </c>
      <c r="F57" s="134">
        <f t="shared" si="28"/>
        <v>548</v>
      </c>
      <c r="G57" s="169">
        <v>2</v>
      </c>
      <c r="H57" s="140">
        <v>0</v>
      </c>
      <c r="I57" s="140">
        <v>56</v>
      </c>
      <c r="J57" s="140">
        <f t="shared" si="29"/>
        <v>56</v>
      </c>
      <c r="K57" s="169">
        <f t="shared" si="30"/>
        <v>11</v>
      </c>
      <c r="L57" s="140">
        <f t="shared" si="31"/>
        <v>327</v>
      </c>
      <c r="M57" s="140">
        <f t="shared" si="32"/>
        <v>277</v>
      </c>
      <c r="N57" s="47"/>
      <c r="O57" s="57"/>
      <c r="P57" s="46"/>
    </row>
    <row r="58" spans="1:26" x14ac:dyDescent="0.25">
      <c r="B58" s="108" t="s">
        <v>228</v>
      </c>
      <c r="C58" s="169"/>
      <c r="D58" s="140"/>
      <c r="E58" s="140"/>
      <c r="F58" s="139"/>
      <c r="G58" s="169"/>
      <c r="H58" s="140"/>
      <c r="I58" s="140"/>
      <c r="J58" s="139"/>
      <c r="K58" s="169"/>
      <c r="L58" s="139"/>
      <c r="M58" s="139"/>
      <c r="N58" s="47"/>
      <c r="O58" s="57"/>
      <c r="P58" s="46"/>
    </row>
    <row r="59" spans="1:26" x14ac:dyDescent="0.25">
      <c r="B59" s="108">
        <v>2020</v>
      </c>
      <c r="C59" s="169"/>
      <c r="D59" s="140">
        <v>0</v>
      </c>
      <c r="E59" s="140">
        <v>0</v>
      </c>
      <c r="F59" s="139">
        <v>0</v>
      </c>
      <c r="G59" s="169"/>
      <c r="H59" s="140">
        <v>0</v>
      </c>
      <c r="I59" s="140">
        <v>0</v>
      </c>
      <c r="J59" s="139">
        <v>0</v>
      </c>
      <c r="K59" s="169"/>
      <c r="L59" s="139">
        <v>0</v>
      </c>
      <c r="M59" s="139">
        <v>0</v>
      </c>
      <c r="N59" s="47"/>
      <c r="O59" s="57"/>
      <c r="P59" s="46"/>
    </row>
    <row r="60" spans="1:26" x14ac:dyDescent="0.25">
      <c r="B60" s="89" t="s">
        <v>6</v>
      </c>
      <c r="C60" s="135">
        <f>SUM(C50:C58)</f>
        <v>32</v>
      </c>
      <c r="D60" s="136">
        <f t="shared" ref="D60:L60" si="34">SUM(D50:D58)</f>
        <v>1467.8105577185779</v>
      </c>
      <c r="E60" s="136">
        <f t="shared" si="34"/>
        <v>691.94551772</v>
      </c>
      <c r="F60" s="136">
        <f t="shared" si="34"/>
        <v>2159.7560754385777</v>
      </c>
      <c r="G60" s="135">
        <f t="shared" si="34"/>
        <v>7</v>
      </c>
      <c r="H60" s="137">
        <f t="shared" si="34"/>
        <v>428.57394399999998</v>
      </c>
      <c r="I60" s="137">
        <f t="shared" si="34"/>
        <v>773.23608000000002</v>
      </c>
      <c r="J60" s="137">
        <f t="shared" si="34"/>
        <v>1201.8100239999999</v>
      </c>
      <c r="K60" s="135">
        <f t="shared" si="34"/>
        <v>39</v>
      </c>
      <c r="L60" s="137">
        <f t="shared" si="34"/>
        <v>1896.3845017185777</v>
      </c>
      <c r="M60" s="137">
        <f>SUM(M50:M58)</f>
        <v>1465.1815977199999</v>
      </c>
      <c r="N60" s="47"/>
      <c r="O60" s="57"/>
      <c r="P60" s="46"/>
    </row>
    <row r="61" spans="1:26" customFormat="1" x14ac:dyDescent="0.25">
      <c r="A61" s="58"/>
      <c r="B61" s="112" t="s">
        <v>83</v>
      </c>
      <c r="C61" s="62"/>
      <c r="D61" s="133"/>
      <c r="E61" s="133"/>
      <c r="F61" s="133"/>
      <c r="G61" s="62"/>
      <c r="H61" s="62"/>
      <c r="I61" s="62"/>
      <c r="J61" s="62"/>
      <c r="K61" s="62"/>
      <c r="L61" s="62"/>
      <c r="M61" s="62"/>
      <c r="N61" s="41"/>
      <c r="O61" s="53"/>
      <c r="P61" s="41"/>
      <c r="Q61" s="37"/>
      <c r="R61" s="2"/>
      <c r="S61" s="2"/>
      <c r="T61" s="2"/>
      <c r="U61" s="2"/>
      <c r="V61" s="2"/>
      <c r="W61" s="2"/>
      <c r="X61" s="2"/>
      <c r="Y61" s="2"/>
      <c r="Z61" s="2"/>
    </row>
    <row r="62" spans="1:26" customFormat="1" x14ac:dyDescent="0.25">
      <c r="A62" s="58"/>
      <c r="B62" s="170" t="s">
        <v>241</v>
      </c>
      <c r="C62" s="62"/>
      <c r="D62" s="62"/>
      <c r="E62" s="62"/>
      <c r="F62" s="62"/>
      <c r="G62" s="62"/>
      <c r="H62" s="62"/>
      <c r="I62" s="62"/>
      <c r="J62" s="62"/>
      <c r="K62" s="62"/>
      <c r="L62" s="62"/>
      <c r="M62" s="62"/>
      <c r="N62" s="41"/>
      <c r="O62" s="53"/>
      <c r="P62" s="41"/>
      <c r="Q62" s="37"/>
      <c r="R62" s="2"/>
      <c r="S62" s="2"/>
      <c r="T62" s="2"/>
      <c r="U62" s="2"/>
      <c r="V62" s="2"/>
      <c r="W62" s="2"/>
      <c r="X62" s="2"/>
      <c r="Y62" s="2"/>
      <c r="Z62" s="2"/>
    </row>
    <row r="63" spans="1:26" customFormat="1" x14ac:dyDescent="0.25">
      <c r="A63" s="58"/>
      <c r="B63" s="170" t="s">
        <v>248</v>
      </c>
      <c r="C63" s="62"/>
      <c r="D63" s="62"/>
      <c r="E63" s="62"/>
      <c r="F63" s="62"/>
      <c r="G63" s="62"/>
      <c r="H63" s="62"/>
      <c r="I63" s="62"/>
      <c r="J63" s="62"/>
      <c r="K63" s="62"/>
      <c r="L63" s="62"/>
      <c r="M63" s="62"/>
      <c r="N63" s="41"/>
      <c r="O63" s="53"/>
      <c r="P63" s="41"/>
      <c r="Q63" s="37"/>
      <c r="R63" s="2"/>
      <c r="S63" s="2"/>
      <c r="T63" s="2"/>
      <c r="U63" s="2"/>
      <c r="V63" s="2"/>
      <c r="W63" s="2"/>
      <c r="X63" s="2"/>
      <c r="Y63" s="2"/>
      <c r="Z63" s="2"/>
    </row>
    <row r="64" spans="1:26" customFormat="1" x14ac:dyDescent="0.25">
      <c r="A64" s="60"/>
      <c r="B64" s="131"/>
      <c r="C64" s="62"/>
      <c r="D64" s="62"/>
      <c r="E64" s="62"/>
      <c r="F64" s="62"/>
      <c r="G64" s="62"/>
      <c r="H64" s="62"/>
      <c r="I64" s="62"/>
      <c r="J64" s="62"/>
      <c r="K64" s="62"/>
      <c r="L64" s="62"/>
      <c r="M64" s="62"/>
      <c r="N64" s="41"/>
      <c r="O64" s="53"/>
      <c r="P64" s="41"/>
      <c r="Q64" s="37"/>
      <c r="R64" s="2"/>
      <c r="S64" s="2"/>
      <c r="T64" s="2"/>
      <c r="U64" s="2"/>
      <c r="V64" s="2"/>
      <c r="W64" s="2"/>
      <c r="X64" s="2"/>
      <c r="Y64" s="2"/>
      <c r="Z64" s="2"/>
    </row>
    <row r="65" spans="1:26" customFormat="1" x14ac:dyDescent="0.25">
      <c r="A65" s="60"/>
      <c r="B65" s="131" t="s">
        <v>136</v>
      </c>
      <c r="C65" s="2"/>
      <c r="D65" s="2"/>
      <c r="E65" s="2"/>
      <c r="F65" s="62"/>
      <c r="G65" s="62"/>
      <c r="H65" s="62"/>
      <c r="I65" s="62"/>
      <c r="J65" s="62"/>
      <c r="K65" s="62"/>
      <c r="L65" s="62"/>
      <c r="M65" s="62"/>
      <c r="N65" s="41"/>
      <c r="O65" s="53"/>
      <c r="P65" s="41"/>
      <c r="Q65" s="37"/>
      <c r="R65" s="2"/>
      <c r="S65" s="2"/>
      <c r="T65" s="2"/>
      <c r="U65" s="2"/>
      <c r="V65" s="2"/>
      <c r="W65" s="2"/>
      <c r="X65" s="2"/>
      <c r="Y65" s="2"/>
      <c r="Z65" s="2"/>
    </row>
    <row r="66" spans="1:26" customFormat="1" x14ac:dyDescent="0.25">
      <c r="A66" s="60"/>
      <c r="B66" s="131" t="s">
        <v>184</v>
      </c>
      <c r="C66" s="2"/>
      <c r="D66" s="2"/>
      <c r="E66" s="2"/>
      <c r="F66" s="62"/>
      <c r="G66" s="62"/>
      <c r="H66" s="62"/>
      <c r="I66" s="62"/>
      <c r="J66" s="62"/>
      <c r="K66" s="62"/>
      <c r="L66" s="62"/>
      <c r="M66" s="62"/>
      <c r="N66" s="41"/>
      <c r="O66" s="53"/>
      <c r="P66" s="41"/>
      <c r="Q66" s="37"/>
      <c r="R66" s="2"/>
      <c r="S66" s="2"/>
      <c r="T66" s="2"/>
      <c r="U66" s="2"/>
      <c r="V66" s="2"/>
      <c r="W66" s="2"/>
      <c r="X66" s="2"/>
      <c r="Y66" s="2"/>
      <c r="Z66" s="2"/>
    </row>
    <row r="67" spans="1:26" customFormat="1" x14ac:dyDescent="0.25">
      <c r="A67" s="60"/>
      <c r="B67" s="131" t="str">
        <f>+'Semilleros de Investigación'!A40</f>
        <v>Fecha actualización:Enero 2021</v>
      </c>
      <c r="C67" s="2"/>
      <c r="D67" s="2"/>
      <c r="E67" s="2"/>
      <c r="F67" s="62"/>
      <c r="G67" s="62"/>
      <c r="H67" s="62"/>
      <c r="I67" s="62"/>
      <c r="J67" s="62"/>
      <c r="K67" s="62"/>
      <c r="L67" s="62"/>
      <c r="M67" s="62"/>
      <c r="N67" s="41"/>
      <c r="O67" s="53"/>
      <c r="P67" s="41"/>
      <c r="Q67" s="37"/>
      <c r="R67" s="2"/>
      <c r="S67" s="2"/>
      <c r="T67" s="2"/>
      <c r="U67" s="2"/>
      <c r="V67" s="2"/>
      <c r="W67" s="2"/>
      <c r="X67" s="2"/>
      <c r="Y67" s="2"/>
      <c r="Z67" s="2"/>
    </row>
    <row r="68" spans="1:26" customFormat="1" hidden="1" x14ac:dyDescent="0.25">
      <c r="A68" s="58"/>
      <c r="B68" s="62"/>
      <c r="C68" s="62"/>
      <c r="D68" s="62"/>
      <c r="E68" s="62"/>
      <c r="F68" s="62"/>
      <c r="G68" s="62"/>
      <c r="H68" s="62"/>
      <c r="I68" s="62"/>
      <c r="J68" s="62"/>
      <c r="K68" s="62"/>
      <c r="L68" s="62"/>
      <c r="M68" s="62"/>
      <c r="N68" s="41"/>
      <c r="O68" s="53"/>
      <c r="P68" s="41"/>
      <c r="Q68" s="37"/>
      <c r="R68" s="2"/>
      <c r="S68" s="2"/>
      <c r="T68" s="2"/>
      <c r="U68" s="2"/>
      <c r="V68" s="2"/>
      <c r="W68" s="2"/>
      <c r="X68" s="2"/>
      <c r="Y68" s="2"/>
      <c r="Z68" s="2"/>
    </row>
    <row r="69" spans="1:26" customFormat="1" hidden="1" x14ac:dyDescent="0.25">
      <c r="A69" s="58"/>
      <c r="B69" s="62"/>
      <c r="C69" s="62"/>
      <c r="D69" s="62"/>
      <c r="E69" s="62"/>
      <c r="F69" s="62"/>
      <c r="G69" s="62"/>
      <c r="H69" s="62"/>
      <c r="I69" s="62"/>
      <c r="J69" s="62"/>
      <c r="K69" s="62"/>
      <c r="L69" s="62"/>
      <c r="M69" s="62"/>
      <c r="N69" s="41"/>
      <c r="O69" s="53"/>
      <c r="P69" s="41"/>
      <c r="Q69" s="37"/>
      <c r="R69" s="2"/>
      <c r="S69" s="2"/>
      <c r="T69" s="2"/>
      <c r="U69" s="2"/>
      <c r="V69" s="2"/>
      <c r="W69" s="2"/>
      <c r="X69" s="2"/>
      <c r="Y69" s="2"/>
      <c r="Z69" s="2"/>
    </row>
    <row r="70" spans="1:26" customFormat="1" hidden="1" x14ac:dyDescent="0.25">
      <c r="A70" s="58"/>
      <c r="B70" s="62"/>
      <c r="C70" s="62"/>
      <c r="D70" s="62"/>
      <c r="E70" s="62"/>
      <c r="F70" s="62"/>
      <c r="G70" s="62"/>
      <c r="H70" s="62"/>
      <c r="I70" s="62"/>
      <c r="J70" s="62"/>
      <c r="K70" s="62"/>
      <c r="L70" s="62"/>
      <c r="M70" s="62"/>
      <c r="N70" s="41"/>
      <c r="O70" s="53"/>
      <c r="P70" s="41"/>
      <c r="Q70" s="37"/>
      <c r="R70" s="2"/>
      <c r="S70" s="2"/>
      <c r="T70" s="2"/>
      <c r="U70" s="2"/>
      <c r="V70" s="2"/>
      <c r="W70" s="2"/>
      <c r="X70" s="2"/>
      <c r="Y70" s="2"/>
      <c r="Z70" s="2"/>
    </row>
    <row r="71" spans="1:26" customFormat="1" hidden="1" x14ac:dyDescent="0.25">
      <c r="A71" s="58"/>
      <c r="B71" s="62"/>
      <c r="C71" s="62"/>
      <c r="D71" s="62"/>
      <c r="E71" s="62"/>
      <c r="F71" s="62"/>
      <c r="G71" s="62"/>
      <c r="H71" s="62"/>
      <c r="I71" s="62"/>
      <c r="J71" s="62"/>
      <c r="K71" s="62"/>
      <c r="L71" s="62"/>
      <c r="M71" s="62"/>
      <c r="N71" s="41"/>
      <c r="O71" s="53"/>
      <c r="P71" s="41"/>
      <c r="Q71" s="37"/>
      <c r="R71" s="2"/>
      <c r="S71" s="2"/>
      <c r="T71" s="2"/>
      <c r="U71" s="2"/>
      <c r="V71" s="2"/>
      <c r="W71" s="2"/>
      <c r="X71" s="2"/>
      <c r="Y71" s="2"/>
      <c r="Z71" s="2"/>
    </row>
    <row r="72" spans="1:26" customFormat="1" hidden="1" x14ac:dyDescent="0.25">
      <c r="A72" s="58"/>
      <c r="B72" s="62"/>
      <c r="C72" s="62"/>
      <c r="D72" s="62"/>
      <c r="E72" s="62"/>
      <c r="F72" s="62"/>
      <c r="G72" s="62"/>
      <c r="H72" s="62"/>
      <c r="I72" s="62"/>
      <c r="J72" s="62"/>
      <c r="K72" s="62"/>
      <c r="L72" s="62"/>
      <c r="M72" s="62"/>
      <c r="N72" s="41"/>
      <c r="O72" s="53"/>
      <c r="P72" s="41"/>
      <c r="Q72" s="37"/>
      <c r="R72" s="2"/>
      <c r="S72" s="2"/>
      <c r="T72" s="2"/>
      <c r="U72" s="2"/>
      <c r="V72" s="2"/>
      <c r="W72" s="2"/>
      <c r="X72" s="2"/>
      <c r="Y72" s="2"/>
      <c r="Z72" s="2"/>
    </row>
    <row r="73" spans="1:26" customFormat="1" hidden="1" x14ac:dyDescent="0.25">
      <c r="A73" s="58"/>
      <c r="B73" s="62"/>
      <c r="C73" s="62"/>
      <c r="D73" s="62"/>
      <c r="E73" s="62"/>
      <c r="F73" s="62"/>
      <c r="G73" s="62"/>
      <c r="H73" s="62"/>
      <c r="I73" s="62"/>
      <c r="J73" s="62"/>
      <c r="K73" s="62"/>
      <c r="L73" s="62"/>
      <c r="M73" s="62"/>
      <c r="N73" s="41"/>
      <c r="O73" s="53"/>
      <c r="P73" s="41"/>
      <c r="Q73" s="37"/>
      <c r="R73" s="2"/>
      <c r="S73" s="2"/>
      <c r="T73" s="2"/>
      <c r="U73" s="2"/>
      <c r="V73" s="2"/>
      <c r="W73" s="2"/>
      <c r="X73" s="2"/>
      <c r="Y73" s="2"/>
      <c r="Z73" s="2"/>
    </row>
    <row r="74" spans="1:26" customFormat="1" hidden="1" x14ac:dyDescent="0.25">
      <c r="A74" s="58"/>
      <c r="B74" s="62"/>
      <c r="C74" s="62"/>
      <c r="D74" s="62"/>
      <c r="E74" s="62"/>
      <c r="F74" s="62"/>
      <c r="G74" s="62"/>
      <c r="H74" s="62"/>
      <c r="I74" s="62"/>
      <c r="J74" s="62"/>
      <c r="K74" s="62"/>
      <c r="L74" s="62"/>
      <c r="M74" s="62"/>
      <c r="N74" s="41"/>
      <c r="O74" s="53"/>
      <c r="P74" s="41"/>
      <c r="Q74" s="37"/>
      <c r="R74" s="2"/>
      <c r="S74" s="2"/>
      <c r="T74" s="2"/>
      <c r="U74" s="2"/>
      <c r="V74" s="2"/>
      <c r="W74" s="2"/>
      <c r="X74" s="2"/>
      <c r="Y74" s="2"/>
      <c r="Z74" s="2"/>
    </row>
    <row r="75" spans="1:26" customFormat="1" hidden="1" x14ac:dyDescent="0.25">
      <c r="A75" s="58"/>
      <c r="B75" s="62"/>
      <c r="C75" s="62"/>
      <c r="D75" s="62"/>
      <c r="E75" s="62"/>
      <c r="F75" s="62"/>
      <c r="G75" s="62"/>
      <c r="H75" s="62"/>
      <c r="I75" s="62"/>
      <c r="J75" s="62"/>
      <c r="K75" s="62"/>
      <c r="L75" s="62"/>
      <c r="M75" s="62"/>
      <c r="N75" s="41"/>
      <c r="O75" s="53"/>
      <c r="P75" s="41"/>
      <c r="Q75" s="37"/>
      <c r="R75" s="2"/>
      <c r="S75" s="2"/>
      <c r="T75" s="2"/>
      <c r="U75" s="2"/>
      <c r="V75" s="2"/>
      <c r="W75" s="2"/>
      <c r="X75" s="2"/>
      <c r="Y75" s="2"/>
      <c r="Z75" s="2"/>
    </row>
    <row r="76" spans="1:26" customFormat="1" hidden="1" x14ac:dyDescent="0.25">
      <c r="A76" s="58"/>
      <c r="B76" s="62"/>
      <c r="C76" s="62"/>
      <c r="D76" s="62"/>
      <c r="E76" s="62"/>
      <c r="F76" s="62"/>
      <c r="G76" s="62"/>
      <c r="H76" s="62"/>
      <c r="I76" s="62"/>
      <c r="J76" s="62"/>
      <c r="K76" s="62"/>
      <c r="L76" s="62"/>
      <c r="M76" s="62"/>
      <c r="N76" s="41"/>
      <c r="O76" s="53"/>
      <c r="P76" s="41"/>
      <c r="Q76" s="37"/>
      <c r="R76" s="2"/>
      <c r="S76" s="2"/>
      <c r="T76" s="2"/>
      <c r="U76" s="2"/>
      <c r="V76" s="2"/>
      <c r="W76" s="2"/>
      <c r="X76" s="2"/>
      <c r="Y76" s="2"/>
      <c r="Z76" s="2"/>
    </row>
    <row r="77" spans="1:26" customFormat="1" hidden="1" x14ac:dyDescent="0.25">
      <c r="A77" s="58"/>
      <c r="B77" s="62"/>
      <c r="C77" s="62"/>
      <c r="D77" s="62"/>
      <c r="E77" s="62"/>
      <c r="F77" s="62"/>
      <c r="G77" s="62"/>
      <c r="H77" s="62"/>
      <c r="I77" s="62"/>
      <c r="J77" s="62"/>
      <c r="K77" s="62"/>
      <c r="L77" s="62"/>
      <c r="M77" s="62"/>
      <c r="N77" s="41"/>
      <c r="O77" s="53"/>
      <c r="P77" s="41"/>
      <c r="Q77" s="37"/>
      <c r="R77" s="2"/>
      <c r="S77" s="2"/>
      <c r="T77" s="2"/>
      <c r="U77" s="2"/>
      <c r="V77" s="2"/>
      <c r="W77" s="2"/>
      <c r="X77" s="2"/>
      <c r="Y77" s="2"/>
      <c r="Z77" s="2"/>
    </row>
    <row r="78" spans="1:26" customFormat="1" hidden="1" x14ac:dyDescent="0.25">
      <c r="A78" s="58"/>
      <c r="B78" s="62"/>
      <c r="C78" s="62"/>
      <c r="D78" s="62"/>
      <c r="E78" s="62"/>
      <c r="F78" s="62"/>
      <c r="G78" s="62"/>
      <c r="H78" s="62"/>
      <c r="I78" s="62"/>
      <c r="J78" s="62"/>
      <c r="K78" s="62"/>
      <c r="L78" s="62"/>
      <c r="M78" s="62"/>
      <c r="N78" s="41"/>
      <c r="O78" s="53"/>
      <c r="P78" s="41"/>
      <c r="Q78" s="37"/>
      <c r="R78" s="2"/>
      <c r="S78" s="2"/>
      <c r="T78" s="2"/>
      <c r="U78" s="2"/>
      <c r="V78" s="2"/>
      <c r="W78" s="2"/>
      <c r="X78" s="2"/>
      <c r="Y78" s="2"/>
      <c r="Z78" s="2"/>
    </row>
    <row r="79" spans="1:26" customFormat="1" hidden="1" x14ac:dyDescent="0.25">
      <c r="A79" s="58"/>
      <c r="B79" s="62"/>
      <c r="C79" s="62"/>
      <c r="D79" s="62"/>
      <c r="E79" s="62"/>
      <c r="F79" s="62"/>
      <c r="G79" s="62"/>
      <c r="H79" s="62"/>
      <c r="I79" s="62"/>
      <c r="J79" s="62"/>
      <c r="K79" s="62"/>
      <c r="L79" s="62"/>
      <c r="M79" s="62"/>
      <c r="N79" s="41"/>
      <c r="O79" s="53"/>
      <c r="P79" s="41"/>
      <c r="Q79" s="37"/>
      <c r="R79" s="2"/>
      <c r="S79" s="2"/>
      <c r="T79" s="2"/>
      <c r="U79" s="2"/>
      <c r="V79" s="2"/>
      <c r="W79" s="2"/>
      <c r="X79" s="2"/>
      <c r="Y79" s="2"/>
      <c r="Z79" s="2"/>
    </row>
    <row r="80" spans="1:26" customFormat="1" hidden="1" x14ac:dyDescent="0.25">
      <c r="A80" s="58"/>
      <c r="B80" s="62"/>
      <c r="C80" s="62"/>
      <c r="D80" s="62"/>
      <c r="E80" s="62"/>
      <c r="F80" s="62"/>
      <c r="G80" s="62"/>
      <c r="H80" s="62"/>
      <c r="I80" s="62"/>
      <c r="J80" s="62"/>
      <c r="K80" s="62"/>
      <c r="L80" s="62"/>
      <c r="M80" s="62"/>
      <c r="N80" s="41"/>
      <c r="O80" s="53"/>
      <c r="P80" s="41"/>
      <c r="Q80" s="37"/>
      <c r="R80" s="2"/>
      <c r="S80" s="2"/>
      <c r="T80" s="2"/>
      <c r="U80" s="2"/>
      <c r="V80" s="2"/>
      <c r="W80" s="2"/>
      <c r="X80" s="2"/>
      <c r="Y80" s="2"/>
      <c r="Z80" s="2"/>
    </row>
    <row r="81" spans="1:26" customFormat="1" hidden="1" x14ac:dyDescent="0.25">
      <c r="A81" s="58"/>
      <c r="B81" s="106"/>
      <c r="C81" s="106"/>
      <c r="D81" s="106"/>
      <c r="E81" s="106"/>
      <c r="F81" s="106"/>
      <c r="G81" s="106"/>
      <c r="H81" s="106"/>
      <c r="I81" s="106"/>
      <c r="J81" s="106"/>
      <c r="K81" s="106"/>
      <c r="L81" s="106"/>
      <c r="M81" s="106"/>
      <c r="N81" s="41"/>
      <c r="O81" s="53"/>
      <c r="P81" s="41"/>
      <c r="Q81" s="37"/>
      <c r="R81" s="2"/>
      <c r="S81" s="2"/>
      <c r="T81" s="2"/>
      <c r="U81" s="2"/>
      <c r="V81" s="2"/>
      <c r="W81" s="2"/>
      <c r="X81" s="2"/>
      <c r="Y81" s="2"/>
      <c r="Z81" s="2"/>
    </row>
    <row r="82" spans="1:26" customFormat="1" hidden="1" x14ac:dyDescent="0.25">
      <c r="A82" s="58"/>
      <c r="B82" s="106"/>
      <c r="C82" s="106"/>
      <c r="D82" s="106"/>
      <c r="E82" s="106"/>
      <c r="F82" s="106"/>
      <c r="G82" s="106"/>
      <c r="H82" s="106"/>
      <c r="I82" s="106"/>
      <c r="J82" s="106"/>
      <c r="K82" s="106"/>
      <c r="L82" s="106"/>
      <c r="M82" s="106"/>
      <c r="N82" s="41"/>
      <c r="O82" s="53"/>
      <c r="P82" s="41"/>
      <c r="Q82" s="37"/>
      <c r="R82" s="2"/>
      <c r="S82" s="2"/>
      <c r="T82" s="2"/>
      <c r="U82" s="2"/>
      <c r="V82" s="2"/>
      <c r="W82" s="2"/>
      <c r="X82" s="2"/>
      <c r="Y82" s="2"/>
      <c r="Z82" s="2"/>
    </row>
    <row r="83" spans="1:26" hidden="1" x14ac:dyDescent="0.25">
      <c r="B83" s="107"/>
      <c r="C83" s="107"/>
      <c r="D83" s="107"/>
      <c r="E83" s="107"/>
      <c r="F83" s="107"/>
      <c r="G83" s="107"/>
      <c r="H83" s="107"/>
      <c r="I83" s="107"/>
      <c r="J83" s="107"/>
      <c r="K83" s="107"/>
      <c r="L83" s="107"/>
      <c r="M83" s="107"/>
    </row>
    <row r="84" spans="1:26" hidden="1" x14ac:dyDescent="0.25">
      <c r="B84" s="61"/>
      <c r="C84" s="61"/>
      <c r="D84" s="61"/>
      <c r="E84" s="61"/>
      <c r="F84" s="61"/>
      <c r="G84" s="61"/>
      <c r="H84" s="61"/>
      <c r="I84" s="61"/>
      <c r="J84" s="61"/>
      <c r="K84" s="61"/>
      <c r="L84" s="61"/>
      <c r="M84" s="61"/>
    </row>
    <row r="90" spans="1:26" x14ac:dyDescent="0.25"/>
    <row r="91" spans="1:26" x14ac:dyDescent="0.25"/>
  </sheetData>
  <mergeCells count="17">
    <mergeCell ref="C4:M4"/>
    <mergeCell ref="C5:F5"/>
    <mergeCell ref="G5:J5"/>
    <mergeCell ref="K5:M5"/>
    <mergeCell ref="C48:F48"/>
    <mergeCell ref="G48:J48"/>
    <mergeCell ref="K48:M48"/>
    <mergeCell ref="G20:J20"/>
    <mergeCell ref="K20:M20"/>
    <mergeCell ref="G34:J34"/>
    <mergeCell ref="K34:M34"/>
    <mergeCell ref="B5:B6"/>
    <mergeCell ref="B20:B21"/>
    <mergeCell ref="B34:B35"/>
    <mergeCell ref="B48:B49"/>
    <mergeCell ref="C20:F20"/>
    <mergeCell ref="C34:F3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BJ140"/>
  <sheetViews>
    <sheetView showZeros="0" zoomScaleNormal="100" workbookViewId="0">
      <pane xSplit="1" topLeftCell="B1" activePane="topRight" state="frozen"/>
      <selection activeCell="G22" sqref="G22"/>
      <selection pane="topRight" activeCell="D103" sqref="D103"/>
    </sheetView>
  </sheetViews>
  <sheetFormatPr baseColWidth="10" defaultColWidth="0" defaultRowHeight="0" customHeight="1" zeroHeight="1" x14ac:dyDescent="0.25"/>
  <cols>
    <col min="1" max="1" width="1.85546875" style="58" hidden="1" customWidth="1"/>
    <col min="2" max="2" width="43" style="102" customWidth="1"/>
    <col min="3" max="3" width="10.140625" style="102" customWidth="1"/>
    <col min="4" max="4" width="10" style="102" customWidth="1"/>
    <col min="5" max="12" width="8.28515625" style="102" customWidth="1"/>
    <col min="13" max="13" width="9.5703125" style="102" customWidth="1"/>
    <col min="14" max="14" width="32.42578125" style="53" hidden="1" customWidth="1"/>
    <col min="15" max="15" width="13.5703125" style="41" customWidth="1"/>
    <col min="16" max="16" width="32.85546875" style="37" customWidth="1"/>
    <col min="17" max="62" width="0" style="2" hidden="1" customWidth="1"/>
    <col min="63" max="16384" width="11.42578125" style="2" hidden="1"/>
  </cols>
  <sheetData>
    <row r="1" spans="1:57" ht="15" x14ac:dyDescent="0.25"/>
    <row r="2" spans="1:57" ht="15" x14ac:dyDescent="0.25"/>
    <row r="3" spans="1:57" ht="15.75" x14ac:dyDescent="0.25">
      <c r="N3" s="55" t="s">
        <v>7</v>
      </c>
      <c r="O3" s="31"/>
    </row>
    <row r="4" spans="1:57" s="4" customFormat="1" ht="15.75" x14ac:dyDescent="0.25">
      <c r="A4" s="59"/>
      <c r="B4" s="228" t="s">
        <v>195</v>
      </c>
      <c r="C4" s="228"/>
      <c r="D4" s="228"/>
      <c r="E4" s="228"/>
      <c r="F4" s="228"/>
      <c r="G4" s="228"/>
      <c r="H4" s="228"/>
      <c r="I4" s="149"/>
      <c r="J4" s="171"/>
      <c r="K4" s="182"/>
      <c r="L4" s="208"/>
      <c r="M4" s="109"/>
      <c r="N4" s="53" t="e">
        <f>+#REF!</f>
        <v>#REF!</v>
      </c>
      <c r="O4" s="31"/>
      <c r="P4" s="37"/>
    </row>
    <row r="5" spans="1:57" s="4" customFormat="1" ht="15.75" x14ac:dyDescent="0.25">
      <c r="A5" s="59"/>
      <c r="B5" s="154"/>
      <c r="C5" s="154"/>
      <c r="D5" s="154"/>
      <c r="E5" s="154"/>
      <c r="F5" s="154"/>
      <c r="G5" s="154"/>
      <c r="H5" s="154"/>
      <c r="I5" s="154"/>
      <c r="J5" s="171"/>
      <c r="K5" s="182"/>
      <c r="L5" s="208"/>
      <c r="M5" s="109"/>
      <c r="N5" s="53"/>
      <c r="O5" s="31"/>
      <c r="P5" s="37"/>
    </row>
    <row r="6" spans="1:57" s="4" customFormat="1" ht="15.75" x14ac:dyDescent="0.25">
      <c r="A6" s="59"/>
      <c r="B6" s="228" t="s">
        <v>196</v>
      </c>
      <c r="C6" s="228"/>
      <c r="D6" s="228"/>
      <c r="E6" s="228"/>
      <c r="F6" s="228"/>
      <c r="G6" s="228"/>
      <c r="H6" s="228"/>
      <c r="I6" s="154"/>
      <c r="J6" s="171"/>
      <c r="K6" s="182"/>
      <c r="L6" s="208"/>
      <c r="M6" s="109"/>
      <c r="N6" s="53"/>
      <c r="O6" s="31"/>
      <c r="P6" s="37"/>
    </row>
    <row r="7" spans="1:57" ht="15" x14ac:dyDescent="0.25">
      <c r="B7" s="153" t="s">
        <v>194</v>
      </c>
      <c r="C7" s="153">
        <v>2011</v>
      </c>
      <c r="D7" s="153">
        <v>2012</v>
      </c>
      <c r="E7" s="153">
        <v>2013</v>
      </c>
      <c r="F7" s="153">
        <v>2014</v>
      </c>
      <c r="G7" s="153">
        <v>2015</v>
      </c>
      <c r="H7" s="153">
        <v>2016</v>
      </c>
      <c r="I7" s="153">
        <v>2017</v>
      </c>
      <c r="J7" s="173">
        <v>2018</v>
      </c>
      <c r="K7" s="183">
        <v>2019</v>
      </c>
      <c r="L7" s="210">
        <v>2020</v>
      </c>
      <c r="M7" s="62"/>
      <c r="N7" s="56"/>
      <c r="O7" s="44"/>
    </row>
    <row r="8" spans="1:57" ht="15" x14ac:dyDescent="0.25">
      <c r="B8" s="110" t="s">
        <v>232</v>
      </c>
      <c r="C8" s="111">
        <v>119</v>
      </c>
      <c r="D8" s="111">
        <v>170</v>
      </c>
      <c r="E8" s="111">
        <v>144</v>
      </c>
      <c r="F8" s="111">
        <v>138</v>
      </c>
      <c r="G8" s="111">
        <v>98</v>
      </c>
      <c r="H8" s="111">
        <v>77</v>
      </c>
      <c r="I8" s="111">
        <v>121</v>
      </c>
      <c r="J8" s="111">
        <v>149</v>
      </c>
      <c r="K8" s="111">
        <v>126</v>
      </c>
      <c r="L8" s="111">
        <v>95</v>
      </c>
      <c r="M8" s="62"/>
      <c r="N8" s="57"/>
      <c r="O8" s="45"/>
    </row>
    <row r="9" spans="1:57" ht="15" x14ac:dyDescent="0.25">
      <c r="B9" s="110" t="s">
        <v>233</v>
      </c>
      <c r="C9" s="111"/>
      <c r="D9" s="111"/>
      <c r="E9" s="111"/>
      <c r="F9" s="111"/>
      <c r="G9" s="111"/>
      <c r="H9" s="111"/>
      <c r="I9" s="111"/>
      <c r="J9" s="111">
        <v>20</v>
      </c>
      <c r="K9" s="111">
        <v>14</v>
      </c>
      <c r="L9" s="111">
        <v>14</v>
      </c>
      <c r="M9" s="62"/>
      <c r="N9" s="57"/>
      <c r="O9" s="45"/>
    </row>
    <row r="10" spans="1:57" ht="15" x14ac:dyDescent="0.25">
      <c r="A10" s="60"/>
      <c r="B10" s="110" t="s">
        <v>147</v>
      </c>
      <c r="C10" s="111">
        <v>52</v>
      </c>
      <c r="D10" s="111">
        <v>75</v>
      </c>
      <c r="E10" s="111">
        <v>42</v>
      </c>
      <c r="F10" s="111">
        <v>49</v>
      </c>
      <c r="G10" s="111">
        <v>59</v>
      </c>
      <c r="H10" s="111">
        <v>44</v>
      </c>
      <c r="I10" s="111">
        <v>25</v>
      </c>
      <c r="J10" s="111">
        <v>54</v>
      </c>
      <c r="K10" s="111">
        <v>27</v>
      </c>
      <c r="L10" s="111">
        <v>42</v>
      </c>
      <c r="M10" s="62"/>
      <c r="N10" s="57"/>
      <c r="O10" s="46"/>
    </row>
    <row r="11" spans="1:57" ht="15" x14ac:dyDescent="0.25">
      <c r="A11" s="60"/>
      <c r="B11" s="110" t="s">
        <v>186</v>
      </c>
      <c r="C11" s="111"/>
      <c r="D11" s="111"/>
      <c r="E11" s="111"/>
      <c r="F11" s="111"/>
      <c r="G11" s="111"/>
      <c r="H11" s="111">
        <v>1</v>
      </c>
      <c r="I11" s="111">
        <v>1</v>
      </c>
      <c r="J11" s="111"/>
      <c r="K11" s="111"/>
      <c r="L11" s="111" t="s">
        <v>204</v>
      </c>
      <c r="M11" s="62"/>
      <c r="N11" s="57"/>
      <c r="O11" s="46"/>
    </row>
    <row r="12" spans="1:57" ht="15" x14ac:dyDescent="0.25">
      <c r="A12" s="60"/>
      <c r="B12" s="110" t="s">
        <v>117</v>
      </c>
      <c r="C12" s="111">
        <v>43</v>
      </c>
      <c r="D12" s="111">
        <v>39</v>
      </c>
      <c r="E12" s="111">
        <v>21</v>
      </c>
      <c r="F12" s="111">
        <v>25</v>
      </c>
      <c r="G12" s="111">
        <v>36</v>
      </c>
      <c r="H12" s="111">
        <v>27</v>
      </c>
      <c r="I12" s="111">
        <v>13</v>
      </c>
      <c r="J12" s="111">
        <v>10</v>
      </c>
      <c r="K12" s="111">
        <v>6</v>
      </c>
      <c r="L12" s="111">
        <v>6</v>
      </c>
      <c r="M12" s="62"/>
      <c r="N12" s="57"/>
      <c r="O12" s="46"/>
    </row>
    <row r="13" spans="1:57" ht="15" x14ac:dyDescent="0.25">
      <c r="A13" s="60"/>
      <c r="B13" s="110" t="s">
        <v>162</v>
      </c>
      <c r="C13" s="111">
        <v>1</v>
      </c>
      <c r="D13" s="111">
        <v>1</v>
      </c>
      <c r="E13" s="111"/>
      <c r="F13" s="111">
        <v>1</v>
      </c>
      <c r="G13" s="111">
        <v>1</v>
      </c>
      <c r="H13" s="111">
        <v>1</v>
      </c>
      <c r="I13" s="111"/>
      <c r="J13" s="111">
        <v>3</v>
      </c>
      <c r="K13" s="111">
        <v>1</v>
      </c>
      <c r="L13" s="111">
        <v>1</v>
      </c>
      <c r="M13" s="62"/>
      <c r="N13" s="57"/>
      <c r="O13" s="46"/>
    </row>
    <row r="14" spans="1:57" s="37" customFormat="1" ht="24.75" x14ac:dyDescent="0.25">
      <c r="A14" s="58"/>
      <c r="B14" s="110" t="s">
        <v>190</v>
      </c>
      <c r="C14" s="111"/>
      <c r="D14" s="111"/>
      <c r="E14" s="111">
        <v>1</v>
      </c>
      <c r="F14" s="111"/>
      <c r="G14" s="111"/>
      <c r="H14" s="111"/>
      <c r="I14" s="111"/>
      <c r="J14" s="111">
        <v>9</v>
      </c>
      <c r="K14" s="111">
        <v>5</v>
      </c>
      <c r="L14" s="111">
        <v>3</v>
      </c>
      <c r="M14" s="62"/>
      <c r="N14" s="57"/>
      <c r="O14" s="46"/>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row>
    <row r="15" spans="1:57" s="101" customFormat="1" ht="15" x14ac:dyDescent="0.25">
      <c r="A15" s="98"/>
      <c r="B15" s="110" t="s">
        <v>191</v>
      </c>
      <c r="C15" s="111">
        <v>1</v>
      </c>
      <c r="D15" s="111">
        <v>1</v>
      </c>
      <c r="E15" s="111">
        <v>4</v>
      </c>
      <c r="F15" s="111">
        <v>2</v>
      </c>
      <c r="G15" s="111">
        <v>4</v>
      </c>
      <c r="H15" s="111">
        <v>11</v>
      </c>
      <c r="I15" s="111">
        <v>14</v>
      </c>
      <c r="J15" s="111">
        <v>5</v>
      </c>
      <c r="K15" s="111"/>
      <c r="L15" s="111" t="s">
        <v>204</v>
      </c>
      <c r="M15" s="62"/>
      <c r="N15" s="103"/>
      <c r="O15" s="104"/>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row>
    <row r="16" spans="1:57" s="101" customFormat="1" ht="15" x14ac:dyDescent="0.25">
      <c r="A16" s="98"/>
      <c r="B16" s="189" t="s">
        <v>135</v>
      </c>
      <c r="C16" s="111"/>
      <c r="D16" s="111"/>
      <c r="E16" s="111"/>
      <c r="F16" s="111"/>
      <c r="G16" s="111"/>
      <c r="H16" s="111"/>
      <c r="I16" s="111"/>
      <c r="J16" s="111">
        <v>2</v>
      </c>
      <c r="K16" s="111">
        <v>7</v>
      </c>
      <c r="L16" s="111">
        <v>3</v>
      </c>
      <c r="M16" s="62"/>
      <c r="N16" s="103"/>
      <c r="O16" s="104"/>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row>
    <row r="17" spans="1:57" s="37" customFormat="1" ht="15" x14ac:dyDescent="0.25">
      <c r="A17" s="58"/>
      <c r="B17" s="159" t="s">
        <v>6</v>
      </c>
      <c r="C17" s="158">
        <v>216</v>
      </c>
      <c r="D17" s="158">
        <v>286</v>
      </c>
      <c r="E17" s="158">
        <v>212</v>
      </c>
      <c r="F17" s="158">
        <v>215</v>
      </c>
      <c r="G17" s="158">
        <v>198</v>
      </c>
      <c r="H17" s="158">
        <v>161</v>
      </c>
      <c r="I17" s="158">
        <f>SUM(I8:I15)</f>
        <v>174</v>
      </c>
      <c r="J17" s="158">
        <f>SUM(J8:J16)</f>
        <v>252</v>
      </c>
      <c r="K17" s="158">
        <f>SUM(K8:K16)</f>
        <v>186</v>
      </c>
      <c r="L17" s="158">
        <f>SUM(L8:L16)</f>
        <v>164</v>
      </c>
      <c r="M17" s="62"/>
      <c r="N17" s="57"/>
      <c r="O17" s="46"/>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s="37" customFormat="1" ht="15" x14ac:dyDescent="0.25">
      <c r="A18" s="60"/>
      <c r="B18" s="160"/>
      <c r="C18" s="161"/>
      <c r="D18" s="161"/>
      <c r="E18" s="161"/>
      <c r="F18" s="161"/>
      <c r="G18" s="161"/>
      <c r="H18" s="161"/>
      <c r="I18" s="161"/>
      <c r="J18" s="161"/>
      <c r="K18" s="161"/>
      <c r="L18" s="161"/>
      <c r="M18" s="62"/>
      <c r="N18" s="57"/>
      <c r="O18" s="46"/>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s="37" customFormat="1" ht="15.75" x14ac:dyDescent="0.25">
      <c r="A19" s="60"/>
      <c r="B19" s="229" t="s">
        <v>197</v>
      </c>
      <c r="C19" s="229"/>
      <c r="D19" s="229"/>
      <c r="E19" s="229"/>
      <c r="F19" s="229"/>
      <c r="G19" s="229"/>
      <c r="H19" s="229"/>
      <c r="I19" s="161"/>
      <c r="J19" s="161"/>
      <c r="K19" s="161"/>
      <c r="L19" s="161"/>
      <c r="M19" s="62"/>
      <c r="N19" s="57"/>
      <c r="O19" s="46"/>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row>
    <row r="20" spans="1:57" s="37" customFormat="1" ht="15" x14ac:dyDescent="0.25">
      <c r="A20" s="60"/>
      <c r="B20" s="155" t="s">
        <v>194</v>
      </c>
      <c r="C20" s="155">
        <v>2011</v>
      </c>
      <c r="D20" s="155">
        <v>2012</v>
      </c>
      <c r="E20" s="155">
        <v>2013</v>
      </c>
      <c r="F20" s="155">
        <v>2014</v>
      </c>
      <c r="G20" s="155">
        <v>2015</v>
      </c>
      <c r="H20" s="155">
        <v>2016</v>
      </c>
      <c r="I20" s="155">
        <v>2017</v>
      </c>
      <c r="J20" s="173">
        <f>+J7</f>
        <v>2018</v>
      </c>
      <c r="K20" s="183">
        <f>+K7</f>
        <v>2019</v>
      </c>
      <c r="L20" s="210">
        <f>+L7</f>
        <v>2020</v>
      </c>
      <c r="M20" s="62"/>
      <c r="N20" s="57"/>
      <c r="O20" s="46"/>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row>
    <row r="21" spans="1:57" s="37" customFormat="1" ht="15" x14ac:dyDescent="0.25">
      <c r="A21" s="60"/>
      <c r="B21" s="162" t="s">
        <v>146</v>
      </c>
      <c r="C21" s="157"/>
      <c r="D21" s="157"/>
      <c r="E21" s="157"/>
      <c r="F21" s="157"/>
      <c r="G21" s="157">
        <v>2</v>
      </c>
      <c r="H21" s="157">
        <v>2</v>
      </c>
      <c r="I21" s="157"/>
      <c r="J21" s="157">
        <v>2</v>
      </c>
      <c r="K21" s="157"/>
      <c r="L21" s="157"/>
      <c r="M21" s="62"/>
      <c r="N21" s="57"/>
      <c r="O21" s="46"/>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row>
    <row r="22" spans="1:57" s="37" customFormat="1" ht="15" x14ac:dyDescent="0.25">
      <c r="A22" s="60"/>
      <c r="B22" s="110" t="s">
        <v>148</v>
      </c>
      <c r="C22" s="111"/>
      <c r="D22" s="111"/>
      <c r="E22" s="111"/>
      <c r="F22" s="111">
        <v>1</v>
      </c>
      <c r="G22" s="111">
        <v>5</v>
      </c>
      <c r="H22" s="111"/>
      <c r="I22" s="111"/>
      <c r="J22" s="111">
        <v>7</v>
      </c>
      <c r="K22" s="111">
        <v>1</v>
      </c>
      <c r="L22" s="111"/>
      <c r="M22" s="62"/>
      <c r="N22" s="57"/>
      <c r="O22" s="46"/>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row>
    <row r="23" spans="1:57" s="37" customFormat="1" ht="12.75" customHeight="1" x14ac:dyDescent="0.25">
      <c r="A23" s="60"/>
      <c r="B23" s="110" t="s">
        <v>45</v>
      </c>
      <c r="C23" s="111"/>
      <c r="D23" s="111"/>
      <c r="E23" s="111">
        <v>5</v>
      </c>
      <c r="F23" s="111">
        <v>5</v>
      </c>
      <c r="G23" s="111">
        <v>5</v>
      </c>
      <c r="H23" s="111">
        <v>3</v>
      </c>
      <c r="I23" s="111"/>
      <c r="J23" s="111"/>
      <c r="K23" s="111"/>
      <c r="L23" s="111"/>
      <c r="M23" s="62"/>
      <c r="N23" s="57"/>
      <c r="O23" s="46"/>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row>
    <row r="24" spans="1:57" s="37" customFormat="1" ht="12.75" customHeight="1" x14ac:dyDescent="0.25">
      <c r="A24" s="60"/>
      <c r="B24" s="110" t="s">
        <v>235</v>
      </c>
      <c r="C24" s="111"/>
      <c r="D24" s="111"/>
      <c r="E24" s="111"/>
      <c r="F24" s="111"/>
      <c r="G24" s="111"/>
      <c r="H24" s="111"/>
      <c r="I24" s="111"/>
      <c r="J24" s="111">
        <v>2</v>
      </c>
      <c r="K24" s="111"/>
      <c r="L24" s="111"/>
      <c r="M24" s="62"/>
      <c r="N24" s="57"/>
      <c r="O24" s="46"/>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row>
    <row r="25" spans="1:57" s="37" customFormat="1" ht="15" x14ac:dyDescent="0.25">
      <c r="A25" s="60"/>
      <c r="B25" s="110" t="s">
        <v>138</v>
      </c>
      <c r="C25" s="111"/>
      <c r="D25" s="111"/>
      <c r="E25" s="111">
        <v>1</v>
      </c>
      <c r="F25" s="111">
        <v>1</v>
      </c>
      <c r="G25" s="111">
        <v>1</v>
      </c>
      <c r="H25" s="111"/>
      <c r="I25" s="111"/>
      <c r="J25" s="111"/>
      <c r="K25" s="111"/>
      <c r="L25" s="111"/>
      <c r="M25" s="62"/>
      <c r="N25" s="57"/>
      <c r="O25" s="46"/>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row>
    <row r="26" spans="1:57" s="37" customFormat="1" ht="15" x14ac:dyDescent="0.25">
      <c r="A26" s="60"/>
      <c r="B26" s="110" t="s">
        <v>238</v>
      </c>
      <c r="C26" s="111"/>
      <c r="D26" s="111"/>
      <c r="E26" s="111"/>
      <c r="F26" s="111"/>
      <c r="G26" s="111"/>
      <c r="H26" s="111"/>
      <c r="I26" s="111"/>
      <c r="J26" s="111"/>
      <c r="K26" s="111">
        <v>1</v>
      </c>
      <c r="L26" s="111"/>
      <c r="M26" s="62"/>
      <c r="N26" s="57"/>
      <c r="O26" s="46"/>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row>
    <row r="27" spans="1:57" s="37" customFormat="1" ht="15" x14ac:dyDescent="0.25">
      <c r="A27" s="60"/>
      <c r="B27" s="110" t="s">
        <v>116</v>
      </c>
      <c r="C27" s="111">
        <v>45</v>
      </c>
      <c r="D27" s="111">
        <v>37</v>
      </c>
      <c r="E27" s="111">
        <v>66</v>
      </c>
      <c r="F27" s="111">
        <v>30</v>
      </c>
      <c r="G27" s="111">
        <v>13</v>
      </c>
      <c r="H27" s="111">
        <v>4</v>
      </c>
      <c r="I27" s="111">
        <v>3</v>
      </c>
      <c r="J27" s="111">
        <v>7</v>
      </c>
      <c r="K27" s="111">
        <v>2</v>
      </c>
      <c r="L27" s="111">
        <v>1</v>
      </c>
      <c r="M27" s="62"/>
      <c r="N27" s="57"/>
      <c r="O27" s="46"/>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row>
    <row r="28" spans="1:57" s="37" customFormat="1" ht="15" x14ac:dyDescent="0.25">
      <c r="A28" s="60"/>
      <c r="B28" s="110" t="s">
        <v>141</v>
      </c>
      <c r="C28" s="111">
        <v>1</v>
      </c>
      <c r="D28" s="111">
        <v>3</v>
      </c>
      <c r="E28" s="111">
        <v>4</v>
      </c>
      <c r="F28" s="111"/>
      <c r="G28" s="111"/>
      <c r="H28" s="111"/>
      <c r="I28" s="111"/>
      <c r="J28" s="111"/>
      <c r="K28" s="111"/>
      <c r="L28" s="111"/>
      <c r="M28" s="62"/>
      <c r="N28" s="57"/>
      <c r="O28" s="46"/>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row>
    <row r="29" spans="1:57" s="37" customFormat="1" ht="15" x14ac:dyDescent="0.25">
      <c r="A29" s="60"/>
      <c r="B29" s="110" t="s">
        <v>142</v>
      </c>
      <c r="C29" s="111"/>
      <c r="D29" s="111"/>
      <c r="E29" s="111"/>
      <c r="F29" s="111"/>
      <c r="G29" s="111">
        <v>1</v>
      </c>
      <c r="H29" s="111"/>
      <c r="I29" s="111"/>
      <c r="J29" s="111">
        <v>2</v>
      </c>
      <c r="K29" s="111"/>
      <c r="L29" s="111"/>
      <c r="M29" s="62"/>
      <c r="N29" s="57"/>
      <c r="O29" s="46"/>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row>
    <row r="30" spans="1:57" s="37" customFormat="1" ht="15" x14ac:dyDescent="0.25">
      <c r="A30" s="60"/>
      <c r="B30" s="110" t="s">
        <v>161</v>
      </c>
      <c r="C30" s="111"/>
      <c r="D30" s="111"/>
      <c r="E30" s="111"/>
      <c r="F30" s="111">
        <v>1</v>
      </c>
      <c r="G30" s="111"/>
      <c r="H30" s="111"/>
      <c r="I30" s="111"/>
      <c r="J30" s="111"/>
      <c r="K30" s="111"/>
      <c r="L30" s="111"/>
      <c r="M30" s="62"/>
      <c r="N30" s="57"/>
      <c r="O30" s="46"/>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row>
    <row r="31" spans="1:57" s="37" customFormat="1" ht="15" x14ac:dyDescent="0.25">
      <c r="A31" s="60"/>
      <c r="B31" s="110" t="s">
        <v>168</v>
      </c>
      <c r="C31" s="111"/>
      <c r="D31" s="111"/>
      <c r="E31" s="111"/>
      <c r="F31" s="111"/>
      <c r="G31" s="111"/>
      <c r="H31" s="111">
        <v>1</v>
      </c>
      <c r="I31" s="111"/>
      <c r="J31" s="111"/>
      <c r="K31" s="111"/>
      <c r="L31" s="111"/>
      <c r="M31" s="62"/>
      <c r="N31" s="57"/>
      <c r="O31" s="46"/>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row>
    <row r="32" spans="1:57" s="37" customFormat="1" ht="15" x14ac:dyDescent="0.25">
      <c r="A32" s="60"/>
      <c r="B32" s="110" t="s">
        <v>169</v>
      </c>
      <c r="C32" s="111">
        <v>2</v>
      </c>
      <c r="D32" s="111">
        <v>6</v>
      </c>
      <c r="E32" s="111">
        <v>1</v>
      </c>
      <c r="F32" s="111">
        <v>1</v>
      </c>
      <c r="G32" s="111"/>
      <c r="H32" s="111"/>
      <c r="I32" s="111"/>
      <c r="J32" s="111">
        <v>3</v>
      </c>
      <c r="K32" s="111"/>
      <c r="L32" s="111"/>
      <c r="M32" s="62"/>
      <c r="N32" s="57"/>
      <c r="O32" s="46"/>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row>
    <row r="33" spans="1:57" s="37" customFormat="1" ht="15" x14ac:dyDescent="0.25">
      <c r="A33" s="60"/>
      <c r="B33" s="110" t="s">
        <v>171</v>
      </c>
      <c r="C33" s="111">
        <v>3</v>
      </c>
      <c r="D33" s="111">
        <v>3</v>
      </c>
      <c r="E33" s="111">
        <v>6</v>
      </c>
      <c r="F33" s="111">
        <v>9</v>
      </c>
      <c r="G33" s="111"/>
      <c r="H33" s="111">
        <v>17</v>
      </c>
      <c r="I33" s="111"/>
      <c r="J33" s="111">
        <v>5</v>
      </c>
      <c r="K33" s="111">
        <v>4</v>
      </c>
      <c r="L33" s="111"/>
      <c r="M33" s="62"/>
      <c r="N33" s="57"/>
      <c r="O33" s="46"/>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row>
    <row r="34" spans="1:57" s="37" customFormat="1" ht="15" x14ac:dyDescent="0.25">
      <c r="A34" s="60"/>
      <c r="B34" s="110" t="s">
        <v>144</v>
      </c>
      <c r="C34" s="111"/>
      <c r="D34" s="111"/>
      <c r="E34" s="111">
        <v>1</v>
      </c>
      <c r="F34" s="111"/>
      <c r="G34" s="111"/>
      <c r="H34" s="111"/>
      <c r="I34" s="111"/>
      <c r="J34" s="111"/>
      <c r="K34" s="111"/>
      <c r="L34" s="111"/>
      <c r="M34" s="62"/>
      <c r="N34" s="57"/>
      <c r="O34" s="46"/>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row>
    <row r="35" spans="1:57" s="37" customFormat="1" ht="15" x14ac:dyDescent="0.25">
      <c r="A35" s="60"/>
      <c r="B35" s="110" t="s">
        <v>172</v>
      </c>
      <c r="C35" s="111"/>
      <c r="D35" s="111"/>
      <c r="E35" s="111"/>
      <c r="F35" s="111"/>
      <c r="G35" s="111"/>
      <c r="H35" s="111">
        <v>1</v>
      </c>
      <c r="I35" s="111"/>
      <c r="J35" s="111"/>
      <c r="K35" s="111"/>
      <c r="L35" s="111">
        <v>1</v>
      </c>
      <c r="M35" s="62"/>
      <c r="N35" s="57"/>
      <c r="O35" s="46"/>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row>
    <row r="36" spans="1:57" s="37" customFormat="1" ht="15" x14ac:dyDescent="0.25">
      <c r="A36" s="60"/>
      <c r="B36" s="110" t="s">
        <v>173</v>
      </c>
      <c r="C36" s="111">
        <v>5</v>
      </c>
      <c r="D36" s="111">
        <v>4</v>
      </c>
      <c r="E36" s="111">
        <v>2</v>
      </c>
      <c r="F36" s="111"/>
      <c r="G36" s="111">
        <v>5</v>
      </c>
      <c r="H36" s="111">
        <v>4</v>
      </c>
      <c r="I36" s="111"/>
      <c r="J36" s="111">
        <v>2</v>
      </c>
      <c r="K36" s="111"/>
      <c r="L36" s="111"/>
      <c r="M36" s="62"/>
      <c r="N36" s="57"/>
      <c r="O36" s="46"/>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row>
    <row r="37" spans="1:57" s="37" customFormat="1" ht="15" x14ac:dyDescent="0.25">
      <c r="A37" s="60"/>
      <c r="B37" s="110" t="s">
        <v>179</v>
      </c>
      <c r="C37" s="111">
        <v>23</v>
      </c>
      <c r="D37" s="111">
        <v>9</v>
      </c>
      <c r="E37" s="111">
        <v>44</v>
      </c>
      <c r="F37" s="111">
        <v>20</v>
      </c>
      <c r="G37" s="111">
        <v>7</v>
      </c>
      <c r="H37" s="111">
        <v>6</v>
      </c>
      <c r="I37" s="111">
        <v>2</v>
      </c>
      <c r="J37" s="111">
        <v>2</v>
      </c>
      <c r="K37" s="111"/>
      <c r="L37" s="111"/>
      <c r="M37" s="62"/>
      <c r="N37" s="57"/>
      <c r="O37" s="46"/>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row>
    <row r="38" spans="1:57" s="37" customFormat="1" ht="15" x14ac:dyDescent="0.25">
      <c r="A38" s="60"/>
      <c r="B38" s="159" t="s">
        <v>6</v>
      </c>
      <c r="C38" s="158">
        <v>79</v>
      </c>
      <c r="D38" s="158">
        <v>62</v>
      </c>
      <c r="E38" s="158">
        <v>130</v>
      </c>
      <c r="F38" s="158">
        <v>68</v>
      </c>
      <c r="G38" s="158">
        <v>39</v>
      </c>
      <c r="H38" s="158">
        <v>38</v>
      </c>
      <c r="I38" s="158">
        <f>SUM(I21:I37)</f>
        <v>5</v>
      </c>
      <c r="J38" s="158">
        <f>SUM(J21:J37)</f>
        <v>32</v>
      </c>
      <c r="K38" s="158">
        <f>SUM(K21:K37)</f>
        <v>8</v>
      </c>
      <c r="L38" s="158">
        <f>SUM(L21:L37)</f>
        <v>2</v>
      </c>
      <c r="M38" s="62"/>
      <c r="N38" s="57"/>
      <c r="O38" s="46"/>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row>
    <row r="39" spans="1:57" s="37" customFormat="1" ht="15" x14ac:dyDescent="0.25">
      <c r="A39" s="60"/>
      <c r="B39" s="160"/>
      <c r="C39" s="161"/>
      <c r="D39" s="161"/>
      <c r="E39" s="161"/>
      <c r="F39" s="161"/>
      <c r="G39" s="161"/>
      <c r="H39" s="161"/>
      <c r="I39" s="161"/>
      <c r="J39" s="161"/>
      <c r="K39" s="161"/>
      <c r="L39" s="161"/>
      <c r="M39" s="62"/>
      <c r="N39" s="57"/>
      <c r="O39" s="46"/>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row>
    <row r="40" spans="1:57" s="37" customFormat="1" ht="15.75" x14ac:dyDescent="0.25">
      <c r="A40" s="60"/>
      <c r="B40" s="229" t="s">
        <v>198</v>
      </c>
      <c r="C40" s="229"/>
      <c r="D40" s="229"/>
      <c r="E40" s="229"/>
      <c r="F40" s="229"/>
      <c r="G40" s="229"/>
      <c r="H40" s="229"/>
      <c r="I40" s="161"/>
      <c r="J40" s="161"/>
      <c r="K40" s="161"/>
      <c r="L40" s="161"/>
      <c r="M40" s="62"/>
      <c r="N40" s="57"/>
      <c r="O40" s="46"/>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row>
    <row r="41" spans="1:57" s="37" customFormat="1" ht="15" x14ac:dyDescent="0.25">
      <c r="A41" s="60"/>
      <c r="B41" s="155" t="s">
        <v>194</v>
      </c>
      <c r="C41" s="155">
        <v>2011</v>
      </c>
      <c r="D41" s="155">
        <v>2012</v>
      </c>
      <c r="E41" s="155">
        <v>2013</v>
      </c>
      <c r="F41" s="155">
        <v>2014</v>
      </c>
      <c r="G41" s="155">
        <v>2015</v>
      </c>
      <c r="H41" s="155">
        <v>2016</v>
      </c>
      <c r="I41" s="155">
        <v>2017</v>
      </c>
      <c r="J41" s="173">
        <f>+J20</f>
        <v>2018</v>
      </c>
      <c r="K41" s="183">
        <f>+K20</f>
        <v>2019</v>
      </c>
      <c r="L41" s="210">
        <f>+L20</f>
        <v>2020</v>
      </c>
      <c r="M41" s="62"/>
      <c r="N41" s="57"/>
      <c r="O41" s="46"/>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row>
    <row r="42" spans="1:57" s="37" customFormat="1" ht="15" x14ac:dyDescent="0.25">
      <c r="A42" s="60"/>
      <c r="B42" s="110" t="s">
        <v>115</v>
      </c>
      <c r="C42" s="111">
        <v>73</v>
      </c>
      <c r="D42" s="111">
        <v>76</v>
      </c>
      <c r="E42" s="111">
        <v>60</v>
      </c>
      <c r="F42" s="111"/>
      <c r="G42" s="111">
        <v>5</v>
      </c>
      <c r="H42" s="111">
        <v>3</v>
      </c>
      <c r="I42" s="111">
        <v>3</v>
      </c>
      <c r="J42" s="111">
        <v>5</v>
      </c>
      <c r="K42" s="111">
        <v>1</v>
      </c>
      <c r="L42" s="111"/>
      <c r="M42" s="62"/>
      <c r="N42" s="57"/>
      <c r="O42" s="46"/>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row>
    <row r="43" spans="1:57" s="37" customFormat="1" ht="15" x14ac:dyDescent="0.25">
      <c r="A43" s="60"/>
      <c r="B43" s="110" t="s">
        <v>149</v>
      </c>
      <c r="C43" s="111"/>
      <c r="D43" s="111"/>
      <c r="E43" s="111"/>
      <c r="F43" s="111"/>
      <c r="G43" s="111">
        <v>1</v>
      </c>
      <c r="H43" s="111"/>
      <c r="I43" s="111">
        <v>1</v>
      </c>
      <c r="J43" s="111">
        <v>3</v>
      </c>
      <c r="K43" s="111"/>
      <c r="L43" s="111">
        <v>1</v>
      </c>
      <c r="M43" s="62"/>
      <c r="N43" s="57"/>
      <c r="O43" s="46"/>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row>
    <row r="44" spans="1:57" s="37" customFormat="1" ht="15" x14ac:dyDescent="0.25">
      <c r="A44" s="60"/>
      <c r="B44" s="110" t="s">
        <v>150</v>
      </c>
      <c r="C44" s="111"/>
      <c r="D44" s="111"/>
      <c r="E44" s="111"/>
      <c r="F44" s="111"/>
      <c r="G44" s="111">
        <v>1</v>
      </c>
      <c r="H44" s="111"/>
      <c r="I44" s="111"/>
      <c r="J44" s="111">
        <v>1</v>
      </c>
      <c r="K44" s="111"/>
      <c r="L44" s="111">
        <v>1</v>
      </c>
      <c r="M44" s="62"/>
      <c r="N44" s="57"/>
      <c r="O44" s="46"/>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row>
    <row r="45" spans="1:57" s="37" customFormat="1" ht="15" x14ac:dyDescent="0.25">
      <c r="A45" s="60"/>
      <c r="B45" s="110" t="s">
        <v>153</v>
      </c>
      <c r="C45" s="111"/>
      <c r="D45" s="111"/>
      <c r="E45" s="111">
        <v>2</v>
      </c>
      <c r="F45" s="111">
        <v>1</v>
      </c>
      <c r="G45" s="111"/>
      <c r="H45" s="111"/>
      <c r="I45" s="111"/>
      <c r="J45" s="111">
        <v>3</v>
      </c>
      <c r="K45" s="111"/>
      <c r="L45" s="111"/>
      <c r="M45" s="62"/>
      <c r="N45" s="57"/>
      <c r="O45" s="46"/>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row>
    <row r="46" spans="1:57" s="37" customFormat="1" ht="15" x14ac:dyDescent="0.25">
      <c r="A46" s="60"/>
      <c r="B46" s="110" t="s">
        <v>151</v>
      </c>
      <c r="C46" s="111"/>
      <c r="D46" s="111">
        <v>1</v>
      </c>
      <c r="E46" s="111">
        <v>3</v>
      </c>
      <c r="F46" s="111">
        <v>1</v>
      </c>
      <c r="G46" s="111">
        <v>1</v>
      </c>
      <c r="H46" s="111"/>
      <c r="I46" s="111"/>
      <c r="J46" s="111">
        <v>1</v>
      </c>
      <c r="K46" s="111"/>
      <c r="L46" s="111"/>
      <c r="M46" s="62"/>
      <c r="N46" s="57"/>
      <c r="O46" s="46"/>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row>
    <row r="47" spans="1:57" s="37" customFormat="1" ht="15" x14ac:dyDescent="0.25">
      <c r="A47" s="60"/>
      <c r="B47" s="110" t="s">
        <v>137</v>
      </c>
      <c r="C47" s="111"/>
      <c r="D47" s="111"/>
      <c r="E47" s="111"/>
      <c r="F47" s="111"/>
      <c r="G47" s="111">
        <v>4</v>
      </c>
      <c r="H47" s="111">
        <v>1</v>
      </c>
      <c r="I47" s="111"/>
      <c r="J47" s="111"/>
      <c r="K47" s="111"/>
      <c r="L47" s="111"/>
      <c r="M47" s="62"/>
      <c r="N47" s="57"/>
      <c r="O47" s="46"/>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row>
    <row r="48" spans="1:57" s="37" customFormat="1" ht="15" x14ac:dyDescent="0.25">
      <c r="A48" s="60"/>
      <c r="B48" s="110" t="s">
        <v>139</v>
      </c>
      <c r="C48" s="111"/>
      <c r="D48" s="111"/>
      <c r="E48" s="111">
        <v>1</v>
      </c>
      <c r="F48" s="111"/>
      <c r="G48" s="111"/>
      <c r="H48" s="111"/>
      <c r="I48" s="111"/>
      <c r="J48" s="111">
        <v>4</v>
      </c>
      <c r="K48" s="111">
        <v>1</v>
      </c>
      <c r="L48" s="111"/>
      <c r="M48" s="62"/>
      <c r="N48" s="57"/>
      <c r="O48" s="46"/>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row>
    <row r="49" spans="1:57" s="37" customFormat="1" ht="15" x14ac:dyDescent="0.25">
      <c r="A49" s="60"/>
      <c r="B49" s="110" t="s">
        <v>187</v>
      </c>
      <c r="C49" s="111"/>
      <c r="D49" s="111"/>
      <c r="E49" s="111"/>
      <c r="F49" s="111">
        <v>1</v>
      </c>
      <c r="G49" s="111"/>
      <c r="H49" s="111"/>
      <c r="I49" s="111"/>
      <c r="J49" s="111">
        <v>4</v>
      </c>
      <c r="K49" s="111"/>
      <c r="L49" s="111"/>
      <c r="M49" s="62"/>
      <c r="N49" s="57"/>
      <c r="O49" s="46"/>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row>
    <row r="50" spans="1:57" s="37" customFormat="1" ht="15" x14ac:dyDescent="0.25">
      <c r="A50" s="60"/>
      <c r="B50" s="110" t="s">
        <v>188</v>
      </c>
      <c r="C50" s="111">
        <v>1</v>
      </c>
      <c r="D50" s="111">
        <v>1</v>
      </c>
      <c r="E50" s="111"/>
      <c r="F50" s="111">
        <v>8</v>
      </c>
      <c r="G50" s="111">
        <v>13</v>
      </c>
      <c r="H50" s="111">
        <v>12</v>
      </c>
      <c r="I50" s="111">
        <v>17</v>
      </c>
      <c r="J50" s="111">
        <v>11</v>
      </c>
      <c r="K50" s="111"/>
      <c r="L50" s="111"/>
      <c r="M50" s="62"/>
      <c r="N50" s="57"/>
      <c r="O50" s="46"/>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row>
    <row r="51" spans="1:57" s="37" customFormat="1" ht="15" x14ac:dyDescent="0.25">
      <c r="A51" s="60"/>
      <c r="B51" s="110" t="s">
        <v>155</v>
      </c>
      <c r="C51" s="111">
        <v>190</v>
      </c>
      <c r="D51" s="111">
        <v>199</v>
      </c>
      <c r="E51" s="111">
        <v>239</v>
      </c>
      <c r="F51" s="111">
        <v>249</v>
      </c>
      <c r="G51" s="111">
        <v>245</v>
      </c>
      <c r="H51" s="111">
        <v>159</v>
      </c>
      <c r="I51" s="111">
        <v>86</v>
      </c>
      <c r="J51" s="111">
        <v>183</v>
      </c>
      <c r="K51" s="111">
        <v>47</v>
      </c>
      <c r="L51" s="111">
        <v>35</v>
      </c>
      <c r="M51" s="62"/>
      <c r="N51" s="57"/>
      <c r="O51" s="46"/>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row>
    <row r="52" spans="1:57" s="37" customFormat="1" ht="15" x14ac:dyDescent="0.25">
      <c r="A52" s="60"/>
      <c r="B52" s="110" t="s">
        <v>189</v>
      </c>
      <c r="C52" s="111"/>
      <c r="D52" s="111"/>
      <c r="E52" s="111"/>
      <c r="F52" s="111"/>
      <c r="G52" s="111"/>
      <c r="H52" s="111"/>
      <c r="I52" s="111">
        <v>1</v>
      </c>
      <c r="J52" s="111"/>
      <c r="K52" s="111"/>
      <c r="L52" s="111"/>
      <c r="M52" s="62"/>
      <c r="N52" s="57"/>
      <c r="O52" s="46"/>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row>
    <row r="53" spans="1:57" s="37" customFormat="1" ht="15" x14ac:dyDescent="0.25">
      <c r="A53" s="60"/>
      <c r="B53" s="110" t="s">
        <v>140</v>
      </c>
      <c r="C53" s="111"/>
      <c r="D53" s="111"/>
      <c r="E53" s="111"/>
      <c r="F53" s="111">
        <v>2</v>
      </c>
      <c r="G53" s="111">
        <v>2</v>
      </c>
      <c r="H53" s="111"/>
      <c r="I53" s="111">
        <v>6</v>
      </c>
      <c r="J53" s="111"/>
      <c r="K53" s="111"/>
      <c r="L53" s="111"/>
      <c r="M53" s="62"/>
      <c r="N53" s="57"/>
      <c r="O53" s="46"/>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row>
    <row r="54" spans="1:57" s="37" customFormat="1" ht="15" x14ac:dyDescent="0.25">
      <c r="A54" s="60"/>
      <c r="B54" s="110" t="s">
        <v>156</v>
      </c>
      <c r="C54" s="111">
        <v>1</v>
      </c>
      <c r="D54" s="111">
        <v>1</v>
      </c>
      <c r="E54" s="111"/>
      <c r="F54" s="111">
        <v>1</v>
      </c>
      <c r="G54" s="111">
        <v>1</v>
      </c>
      <c r="H54" s="111"/>
      <c r="I54" s="111"/>
      <c r="J54" s="111">
        <v>4</v>
      </c>
      <c r="K54" s="111">
        <v>1</v>
      </c>
      <c r="L54" s="111"/>
      <c r="M54" s="62"/>
      <c r="N54" s="57"/>
      <c r="O54" s="46"/>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row>
    <row r="55" spans="1:57" s="37" customFormat="1" ht="15" x14ac:dyDescent="0.25">
      <c r="A55" s="60"/>
      <c r="B55" s="110" t="s">
        <v>157</v>
      </c>
      <c r="C55" s="111"/>
      <c r="D55" s="111"/>
      <c r="E55" s="111">
        <v>1</v>
      </c>
      <c r="F55" s="111">
        <v>2</v>
      </c>
      <c r="G55" s="111">
        <v>4</v>
      </c>
      <c r="H55" s="111"/>
      <c r="I55" s="111"/>
      <c r="J55" s="111"/>
      <c r="K55" s="111"/>
      <c r="L55" s="111"/>
      <c r="M55" s="62"/>
      <c r="N55" s="57"/>
      <c r="O55" s="46"/>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row>
    <row r="56" spans="1:57" s="37" customFormat="1" ht="15" x14ac:dyDescent="0.25">
      <c r="A56" s="60"/>
      <c r="B56" s="110" t="s">
        <v>158</v>
      </c>
      <c r="C56" s="111"/>
      <c r="D56" s="111"/>
      <c r="E56" s="111"/>
      <c r="F56" s="111"/>
      <c r="G56" s="111"/>
      <c r="H56" s="111">
        <v>1</v>
      </c>
      <c r="I56" s="111">
        <v>1</v>
      </c>
      <c r="J56" s="111">
        <v>1</v>
      </c>
      <c r="K56" s="111"/>
      <c r="L56" s="111"/>
      <c r="M56" s="62"/>
      <c r="N56" s="57"/>
      <c r="O56" s="46"/>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row>
    <row r="57" spans="1:57" s="37" customFormat="1" ht="15" x14ac:dyDescent="0.25">
      <c r="A57" s="60"/>
      <c r="B57" s="110" t="s">
        <v>159</v>
      </c>
      <c r="C57" s="111">
        <v>2</v>
      </c>
      <c r="D57" s="111"/>
      <c r="E57" s="111">
        <v>1</v>
      </c>
      <c r="F57" s="111"/>
      <c r="G57" s="111"/>
      <c r="H57" s="111">
        <v>1</v>
      </c>
      <c r="I57" s="111">
        <v>1</v>
      </c>
      <c r="J57" s="111">
        <v>3</v>
      </c>
      <c r="K57" s="111">
        <v>2</v>
      </c>
      <c r="L57" s="111"/>
      <c r="M57" s="62"/>
      <c r="N57" s="57"/>
      <c r="O57" s="46"/>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row>
    <row r="58" spans="1:57" s="37" customFormat="1" ht="15" x14ac:dyDescent="0.25">
      <c r="A58" s="60"/>
      <c r="B58" s="110" t="s">
        <v>160</v>
      </c>
      <c r="C58" s="111"/>
      <c r="D58" s="111"/>
      <c r="E58" s="111">
        <v>1</v>
      </c>
      <c r="F58" s="111"/>
      <c r="G58" s="111"/>
      <c r="H58" s="111"/>
      <c r="I58" s="111"/>
      <c r="J58" s="111"/>
      <c r="K58" s="111"/>
      <c r="L58" s="111"/>
      <c r="M58" s="62"/>
      <c r="N58" s="57"/>
      <c r="O58" s="46"/>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row>
    <row r="59" spans="1:57" s="37" customFormat="1" ht="15" x14ac:dyDescent="0.25">
      <c r="A59" s="60"/>
      <c r="B59" s="110" t="s">
        <v>163</v>
      </c>
      <c r="C59" s="111"/>
      <c r="D59" s="111"/>
      <c r="E59" s="111">
        <v>1</v>
      </c>
      <c r="F59" s="111"/>
      <c r="G59" s="111">
        <v>4</v>
      </c>
      <c r="H59" s="111">
        <v>1</v>
      </c>
      <c r="I59" s="111"/>
      <c r="J59" s="111"/>
      <c r="K59" s="111"/>
      <c r="L59" s="111"/>
      <c r="M59" s="62"/>
      <c r="N59" s="57"/>
      <c r="O59" s="46"/>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row>
    <row r="60" spans="1:57" s="37" customFormat="1" ht="15" x14ac:dyDescent="0.25">
      <c r="A60" s="60"/>
      <c r="B60" s="110" t="s">
        <v>164</v>
      </c>
      <c r="C60" s="111">
        <v>3</v>
      </c>
      <c r="D60" s="111">
        <v>2</v>
      </c>
      <c r="E60" s="111">
        <v>3</v>
      </c>
      <c r="F60" s="111">
        <v>4</v>
      </c>
      <c r="G60" s="111">
        <v>5</v>
      </c>
      <c r="H60" s="111"/>
      <c r="I60" s="111"/>
      <c r="J60" s="111">
        <v>5</v>
      </c>
      <c r="K60" s="111">
        <v>2</v>
      </c>
      <c r="L60" s="111">
        <v>1</v>
      </c>
      <c r="M60" s="62"/>
      <c r="N60" s="57"/>
      <c r="O60" s="46"/>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row>
    <row r="61" spans="1:57" s="37" customFormat="1" ht="15" x14ac:dyDescent="0.25">
      <c r="A61" s="60"/>
      <c r="B61" s="110" t="s">
        <v>165</v>
      </c>
      <c r="C61" s="111">
        <v>17</v>
      </c>
      <c r="D61" s="111">
        <v>20</v>
      </c>
      <c r="E61" s="111">
        <v>23</v>
      </c>
      <c r="F61" s="111">
        <v>20</v>
      </c>
      <c r="G61" s="111">
        <v>8</v>
      </c>
      <c r="H61" s="111">
        <v>8</v>
      </c>
      <c r="I61" s="111">
        <v>7</v>
      </c>
      <c r="J61" s="111">
        <v>16</v>
      </c>
      <c r="K61" s="111">
        <v>1</v>
      </c>
      <c r="L61" s="111">
        <v>2</v>
      </c>
      <c r="M61" s="62"/>
      <c r="N61" s="57"/>
      <c r="O61" s="46"/>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row>
    <row r="62" spans="1:57" s="37" customFormat="1" ht="15" x14ac:dyDescent="0.25">
      <c r="A62" s="60"/>
      <c r="B62" s="110" t="s">
        <v>166</v>
      </c>
      <c r="C62" s="111"/>
      <c r="D62" s="111">
        <v>1</v>
      </c>
      <c r="E62" s="111">
        <v>4</v>
      </c>
      <c r="F62" s="111">
        <v>2</v>
      </c>
      <c r="G62" s="111">
        <v>2</v>
      </c>
      <c r="H62" s="111">
        <v>2</v>
      </c>
      <c r="I62" s="111"/>
      <c r="J62" s="111">
        <v>7</v>
      </c>
      <c r="K62" s="111">
        <v>1</v>
      </c>
      <c r="L62" s="111"/>
      <c r="M62" s="62"/>
      <c r="N62" s="57"/>
      <c r="O62" s="46"/>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row>
    <row r="63" spans="1:57" s="37" customFormat="1" ht="15" x14ac:dyDescent="0.25">
      <c r="A63" s="60"/>
      <c r="B63" s="110" t="s">
        <v>167</v>
      </c>
      <c r="C63" s="111">
        <v>1</v>
      </c>
      <c r="D63" s="111">
        <v>6</v>
      </c>
      <c r="E63" s="111">
        <v>1</v>
      </c>
      <c r="F63" s="111">
        <v>1</v>
      </c>
      <c r="G63" s="111"/>
      <c r="H63" s="111">
        <v>3</v>
      </c>
      <c r="I63" s="111"/>
      <c r="J63" s="111">
        <v>1</v>
      </c>
      <c r="K63" s="111"/>
      <c r="L63" s="111">
        <v>2</v>
      </c>
      <c r="M63" s="62"/>
      <c r="N63" s="57"/>
      <c r="O63" s="46"/>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row>
    <row r="64" spans="1:57" s="37" customFormat="1" ht="15" x14ac:dyDescent="0.25">
      <c r="A64" s="60"/>
      <c r="B64" s="110" t="s">
        <v>170</v>
      </c>
      <c r="C64" s="111"/>
      <c r="D64" s="111"/>
      <c r="E64" s="111">
        <v>1</v>
      </c>
      <c r="F64" s="111">
        <v>4</v>
      </c>
      <c r="G64" s="111">
        <v>2</v>
      </c>
      <c r="H64" s="111">
        <v>1</v>
      </c>
      <c r="I64" s="111"/>
      <c r="J64" s="111">
        <v>5</v>
      </c>
      <c r="K64" s="111"/>
      <c r="L64" s="111"/>
      <c r="M64" s="62"/>
      <c r="N64" s="57"/>
      <c r="O64" s="46"/>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row>
    <row r="65" spans="1:57" s="37" customFormat="1" ht="15" x14ac:dyDescent="0.25">
      <c r="A65" s="60"/>
      <c r="B65" s="110" t="s">
        <v>192</v>
      </c>
      <c r="C65" s="111"/>
      <c r="D65" s="111"/>
      <c r="E65" s="111">
        <v>3</v>
      </c>
      <c r="F65" s="111">
        <v>3</v>
      </c>
      <c r="G65" s="111">
        <v>5</v>
      </c>
      <c r="H65" s="111">
        <v>5</v>
      </c>
      <c r="I65" s="111">
        <v>12</v>
      </c>
      <c r="J65" s="111">
        <v>25</v>
      </c>
      <c r="K65" s="111">
        <v>9</v>
      </c>
      <c r="L65" s="111">
        <v>1</v>
      </c>
      <c r="M65" s="62"/>
      <c r="N65" s="57"/>
      <c r="O65" s="46"/>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row>
    <row r="66" spans="1:57" s="37" customFormat="1" ht="15" x14ac:dyDescent="0.25">
      <c r="A66" s="60"/>
      <c r="B66" s="110" t="s">
        <v>193</v>
      </c>
      <c r="C66" s="111"/>
      <c r="D66" s="111"/>
      <c r="E66" s="111"/>
      <c r="F66" s="111"/>
      <c r="G66" s="111">
        <v>1</v>
      </c>
      <c r="H66" s="111">
        <v>4</v>
      </c>
      <c r="I66" s="111">
        <v>2</v>
      </c>
      <c r="J66" s="111">
        <v>13</v>
      </c>
      <c r="K66" s="111">
        <v>2</v>
      </c>
      <c r="L66" s="111">
        <v>1</v>
      </c>
      <c r="M66" s="62"/>
      <c r="N66" s="57"/>
      <c r="O66" s="46"/>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row>
    <row r="67" spans="1:57" s="37" customFormat="1" ht="15" x14ac:dyDescent="0.25">
      <c r="A67" s="60"/>
      <c r="B67" s="110" t="s">
        <v>176</v>
      </c>
      <c r="C67" s="111"/>
      <c r="D67" s="111">
        <v>1</v>
      </c>
      <c r="E67" s="111"/>
      <c r="F67" s="111"/>
      <c r="G67" s="111">
        <v>1</v>
      </c>
      <c r="H67" s="111"/>
      <c r="I67" s="111"/>
      <c r="J67" s="111"/>
      <c r="K67" s="111"/>
      <c r="L67" s="111"/>
      <c r="M67" s="62"/>
      <c r="N67" s="57"/>
      <c r="O67" s="46"/>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row>
    <row r="68" spans="1:57" s="37" customFormat="1" ht="15" x14ac:dyDescent="0.25">
      <c r="A68" s="60"/>
      <c r="B68" s="110" t="s">
        <v>177</v>
      </c>
      <c r="C68" s="111">
        <v>24</v>
      </c>
      <c r="D68" s="111">
        <v>26</v>
      </c>
      <c r="E68" s="111">
        <v>30</v>
      </c>
      <c r="F68" s="111">
        <v>40</v>
      </c>
      <c r="G68" s="111">
        <v>40</v>
      </c>
      <c r="H68" s="111">
        <v>17</v>
      </c>
      <c r="I68" s="111">
        <v>6</v>
      </c>
      <c r="J68" s="111">
        <v>34</v>
      </c>
      <c r="K68" s="111">
        <v>7</v>
      </c>
      <c r="L68" s="111">
        <v>11</v>
      </c>
      <c r="M68" s="62"/>
      <c r="N68" s="57"/>
      <c r="O68" s="46"/>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row>
    <row r="69" spans="1:57" s="37" customFormat="1" ht="15" x14ac:dyDescent="0.25">
      <c r="A69" s="60"/>
      <c r="B69" s="159" t="s">
        <v>6</v>
      </c>
      <c r="C69" s="158">
        <v>312</v>
      </c>
      <c r="D69" s="158">
        <v>334</v>
      </c>
      <c r="E69" s="158">
        <v>374</v>
      </c>
      <c r="F69" s="158">
        <v>339</v>
      </c>
      <c r="G69" s="158">
        <v>345</v>
      </c>
      <c r="H69" s="158">
        <v>218</v>
      </c>
      <c r="I69" s="158">
        <f>SUM(I42:I68)</f>
        <v>143</v>
      </c>
      <c r="J69" s="158">
        <f>SUM(J42:J68)</f>
        <v>329</v>
      </c>
      <c r="K69" s="158">
        <f>SUM(K42:K68)</f>
        <v>74</v>
      </c>
      <c r="L69" s="158">
        <f>SUM(L42:L68)</f>
        <v>55</v>
      </c>
      <c r="M69" s="62"/>
      <c r="N69" s="57"/>
      <c r="O69" s="46"/>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row>
    <row r="70" spans="1:57" s="37" customFormat="1" ht="15" x14ac:dyDescent="0.25">
      <c r="A70" s="60"/>
      <c r="B70" s="142"/>
      <c r="C70" s="143"/>
      <c r="D70" s="143"/>
      <c r="E70" s="143"/>
      <c r="F70" s="143"/>
      <c r="G70" s="143"/>
      <c r="H70" s="143"/>
      <c r="I70" s="143"/>
      <c r="J70" s="143"/>
      <c r="K70" s="143"/>
      <c r="L70" s="143"/>
      <c r="M70" s="62"/>
      <c r="N70" s="57"/>
      <c r="O70" s="46"/>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row>
    <row r="71" spans="1:57" s="37" customFormat="1" ht="15" x14ac:dyDescent="0.25">
      <c r="A71" s="60"/>
      <c r="B71" s="142"/>
      <c r="C71" s="143"/>
      <c r="D71" s="143"/>
      <c r="E71" s="143"/>
      <c r="F71" s="143"/>
      <c r="G71" s="143"/>
      <c r="H71" s="143"/>
      <c r="I71" s="143"/>
      <c r="J71" s="143"/>
      <c r="K71" s="143"/>
      <c r="L71" s="143"/>
      <c r="M71" s="62"/>
      <c r="N71" s="57"/>
      <c r="O71" s="46"/>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row>
    <row r="72" spans="1:57" s="37" customFormat="1" ht="15.75" x14ac:dyDescent="0.25">
      <c r="A72" s="60"/>
      <c r="B72" s="229" t="s">
        <v>199</v>
      </c>
      <c r="C72" s="229"/>
      <c r="D72" s="229"/>
      <c r="E72" s="229"/>
      <c r="F72" s="229"/>
      <c r="G72" s="229"/>
      <c r="H72" s="229"/>
      <c r="I72" s="161"/>
      <c r="J72" s="161"/>
      <c r="K72" s="161"/>
      <c r="L72" s="161"/>
      <c r="M72" s="62"/>
      <c r="N72" s="57"/>
      <c r="O72" s="46"/>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row>
    <row r="73" spans="1:57" s="37" customFormat="1" ht="15" x14ac:dyDescent="0.25">
      <c r="A73" s="60"/>
      <c r="B73" s="155" t="s">
        <v>194</v>
      </c>
      <c r="C73" s="155">
        <v>2011</v>
      </c>
      <c r="D73" s="155">
        <v>2012</v>
      </c>
      <c r="E73" s="155">
        <v>2013</v>
      </c>
      <c r="F73" s="155">
        <v>2014</v>
      </c>
      <c r="G73" s="155">
        <v>2015</v>
      </c>
      <c r="H73" s="155">
        <v>2016</v>
      </c>
      <c r="I73" s="155">
        <v>2017</v>
      </c>
      <c r="J73" s="173">
        <f>+J41</f>
        <v>2018</v>
      </c>
      <c r="K73" s="183">
        <f>+K41</f>
        <v>2019</v>
      </c>
      <c r="L73" s="210">
        <f>+L41</f>
        <v>2020</v>
      </c>
      <c r="M73" s="62"/>
      <c r="N73" s="57"/>
      <c r="O73" s="46"/>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row>
    <row r="74" spans="1:57" s="37" customFormat="1" ht="24.75" x14ac:dyDescent="0.25">
      <c r="A74" s="60"/>
      <c r="B74" s="110" t="s">
        <v>234</v>
      </c>
      <c r="C74" s="190"/>
      <c r="D74" s="190"/>
      <c r="E74" s="190"/>
      <c r="F74" s="190"/>
      <c r="G74" s="190"/>
      <c r="H74" s="190"/>
      <c r="I74" s="190"/>
      <c r="J74" s="192">
        <v>3</v>
      </c>
      <c r="K74" s="111"/>
      <c r="L74" s="111"/>
      <c r="M74" s="62"/>
      <c r="N74" s="57"/>
      <c r="O74" s="46"/>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row>
    <row r="75" spans="1:57" s="37" customFormat="1" ht="15" x14ac:dyDescent="0.25">
      <c r="A75" s="60"/>
      <c r="B75" s="110" t="s">
        <v>152</v>
      </c>
      <c r="C75" s="111"/>
      <c r="D75" s="111"/>
      <c r="E75" s="111"/>
      <c r="F75" s="111">
        <v>1</v>
      </c>
      <c r="G75" s="111"/>
      <c r="H75" s="111"/>
      <c r="I75" s="111"/>
      <c r="J75" s="192">
        <v>1</v>
      </c>
      <c r="K75" s="111"/>
      <c r="L75" s="111"/>
      <c r="M75" s="62"/>
      <c r="N75" s="57"/>
      <c r="O75" s="46"/>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row>
    <row r="76" spans="1:57" s="37" customFormat="1" ht="15" x14ac:dyDescent="0.25">
      <c r="A76" s="60"/>
      <c r="B76" s="110" t="s">
        <v>236</v>
      </c>
      <c r="C76" s="111"/>
      <c r="D76" s="111"/>
      <c r="E76" s="111"/>
      <c r="F76" s="111"/>
      <c r="G76" s="111"/>
      <c r="H76" s="111"/>
      <c r="I76" s="111"/>
      <c r="J76" s="192">
        <v>1</v>
      </c>
      <c r="K76" s="111"/>
      <c r="L76" s="111"/>
      <c r="M76" s="62"/>
      <c r="N76" s="57"/>
      <c r="O76" s="46"/>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row>
    <row r="77" spans="1:57" s="37" customFormat="1" ht="15" x14ac:dyDescent="0.25">
      <c r="A77" s="60"/>
      <c r="B77" s="110" t="s">
        <v>154</v>
      </c>
      <c r="C77" s="111"/>
      <c r="D77" s="111">
        <v>1</v>
      </c>
      <c r="E77" s="111"/>
      <c r="F77" s="111"/>
      <c r="G77" s="111"/>
      <c r="H77" s="111"/>
      <c r="I77" s="111"/>
      <c r="J77" s="192">
        <v>1</v>
      </c>
      <c r="K77" s="111"/>
      <c r="L77" s="111"/>
      <c r="M77" s="62"/>
      <c r="N77" s="57"/>
      <c r="O77" s="46"/>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row>
    <row r="78" spans="1:57" s="37" customFormat="1" ht="15" x14ac:dyDescent="0.25">
      <c r="A78" s="60"/>
      <c r="B78" s="110" t="s">
        <v>237</v>
      </c>
      <c r="C78" s="111"/>
      <c r="D78" s="111"/>
      <c r="E78" s="111"/>
      <c r="F78" s="111"/>
      <c r="G78" s="111"/>
      <c r="H78" s="111"/>
      <c r="I78" s="111"/>
      <c r="J78" s="192">
        <v>4</v>
      </c>
      <c r="K78" s="111"/>
      <c r="L78" s="111"/>
      <c r="M78" s="62"/>
      <c r="N78" s="57"/>
      <c r="O78" s="46"/>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row>
    <row r="79" spans="1:57" s="37" customFormat="1" ht="15" x14ac:dyDescent="0.25">
      <c r="A79" s="60"/>
      <c r="B79" s="110" t="s">
        <v>143</v>
      </c>
      <c r="C79" s="111"/>
      <c r="D79" s="111">
        <v>1</v>
      </c>
      <c r="E79" s="111">
        <v>1</v>
      </c>
      <c r="F79" s="111"/>
      <c r="G79" s="111">
        <v>3</v>
      </c>
      <c r="H79" s="111">
        <v>1</v>
      </c>
      <c r="I79" s="111"/>
      <c r="J79" s="192">
        <v>22</v>
      </c>
      <c r="K79" s="111">
        <v>6</v>
      </c>
      <c r="L79" s="111">
        <v>4</v>
      </c>
      <c r="M79" s="62"/>
      <c r="N79" s="57"/>
      <c r="O79" s="46"/>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row>
    <row r="80" spans="1:57" s="37" customFormat="1" ht="15" x14ac:dyDescent="0.25">
      <c r="A80" s="60"/>
      <c r="B80" s="110" t="s">
        <v>174</v>
      </c>
      <c r="C80" s="111"/>
      <c r="D80" s="111"/>
      <c r="E80" s="111"/>
      <c r="F80" s="111"/>
      <c r="G80" s="111">
        <v>2</v>
      </c>
      <c r="H80" s="111"/>
      <c r="I80" s="111"/>
      <c r="J80" s="192">
        <v>8</v>
      </c>
      <c r="K80" s="111"/>
      <c r="L80" s="111">
        <v>1</v>
      </c>
      <c r="M80" s="62"/>
      <c r="N80" s="57"/>
      <c r="O80" s="46"/>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row>
    <row r="81" spans="1:57" s="37" customFormat="1" ht="15" x14ac:dyDescent="0.25">
      <c r="A81" s="60"/>
      <c r="B81" s="110" t="s">
        <v>175</v>
      </c>
      <c r="C81" s="111"/>
      <c r="D81" s="111"/>
      <c r="E81" s="111"/>
      <c r="F81" s="111">
        <v>1</v>
      </c>
      <c r="G81" s="111">
        <v>1</v>
      </c>
      <c r="H81" s="111"/>
      <c r="I81" s="111"/>
      <c r="J81" s="192">
        <v>4</v>
      </c>
      <c r="K81" s="111"/>
      <c r="L81" s="111">
        <v>2</v>
      </c>
      <c r="M81" s="62"/>
      <c r="N81" s="57"/>
      <c r="O81" s="46"/>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row>
    <row r="82" spans="1:57" s="37" customFormat="1" ht="15" x14ac:dyDescent="0.25">
      <c r="A82" s="60"/>
      <c r="B82" s="110" t="s">
        <v>218</v>
      </c>
      <c r="C82" s="111"/>
      <c r="D82" s="111"/>
      <c r="E82" s="111"/>
      <c r="F82" s="111"/>
      <c r="G82" s="111"/>
      <c r="H82" s="111"/>
      <c r="I82" s="111"/>
      <c r="J82" s="192">
        <v>2</v>
      </c>
      <c r="K82" s="111"/>
      <c r="L82" s="111"/>
      <c r="M82" s="62"/>
      <c r="N82" s="57"/>
      <c r="O82" s="46"/>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row>
    <row r="83" spans="1:57" s="37" customFormat="1" ht="15" x14ac:dyDescent="0.25">
      <c r="A83" s="60"/>
      <c r="B83" s="110" t="s">
        <v>178</v>
      </c>
      <c r="C83" s="111">
        <v>335</v>
      </c>
      <c r="D83" s="111">
        <v>390</v>
      </c>
      <c r="E83" s="111">
        <v>307</v>
      </c>
      <c r="F83" s="111">
        <v>389</v>
      </c>
      <c r="G83" s="111">
        <v>207</v>
      </c>
      <c r="H83" s="111">
        <v>166</v>
      </c>
      <c r="I83" s="111">
        <v>39</v>
      </c>
      <c r="J83" s="192">
        <v>171</v>
      </c>
      <c r="K83" s="111">
        <v>26</v>
      </c>
      <c r="L83" s="111">
        <v>35</v>
      </c>
      <c r="M83" s="62"/>
      <c r="N83" s="57"/>
      <c r="O83" s="46"/>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row>
    <row r="84" spans="1:57" s="37" customFormat="1" ht="15" x14ac:dyDescent="0.25">
      <c r="A84" s="60"/>
      <c r="B84" s="159" t="s">
        <v>6</v>
      </c>
      <c r="C84" s="158">
        <v>335</v>
      </c>
      <c r="D84" s="158">
        <v>392</v>
      </c>
      <c r="E84" s="158">
        <v>308</v>
      </c>
      <c r="F84" s="158">
        <v>391</v>
      </c>
      <c r="G84" s="158">
        <v>213</v>
      </c>
      <c r="H84" s="158">
        <v>167</v>
      </c>
      <c r="I84" s="158">
        <f>SUM(I75:I83)</f>
        <v>39</v>
      </c>
      <c r="J84" s="158">
        <f>SUM(J74:J83)</f>
        <v>217</v>
      </c>
      <c r="K84" s="158">
        <f>SUM(K75:K83)</f>
        <v>32</v>
      </c>
      <c r="L84" s="158">
        <f>SUM(L75:L83)</f>
        <v>42</v>
      </c>
      <c r="M84" s="62"/>
      <c r="N84" s="57"/>
      <c r="O84" s="46"/>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row>
    <row r="85" spans="1:57" s="37" customFormat="1" ht="15" customHeight="1" x14ac:dyDescent="0.25">
      <c r="A85" s="60"/>
      <c r="B85" s="142" t="s">
        <v>145</v>
      </c>
      <c r="C85" s="179"/>
      <c r="D85" s="179"/>
      <c r="E85" s="179"/>
      <c r="F85" s="179"/>
      <c r="G85" s="179"/>
      <c r="H85" s="179"/>
      <c r="I85" s="179"/>
      <c r="J85" s="179"/>
      <c r="K85" s="179"/>
      <c r="L85" s="179"/>
      <c r="M85" s="179"/>
      <c r="N85" s="57"/>
      <c r="O85" s="46"/>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row>
    <row r="86" spans="1:57" s="37" customFormat="1" ht="15" x14ac:dyDescent="0.25">
      <c r="A86" s="60"/>
      <c r="B86" s="3" t="s">
        <v>249</v>
      </c>
      <c r="C86" s="179"/>
      <c r="D86" s="179"/>
      <c r="E86" s="179"/>
      <c r="F86" s="179"/>
      <c r="G86" s="179"/>
      <c r="H86" s="179"/>
      <c r="I86" s="179"/>
      <c r="J86" s="179"/>
      <c r="K86" s="179"/>
      <c r="L86" s="179"/>
      <c r="M86" s="179"/>
      <c r="N86" s="57"/>
      <c r="O86" s="46"/>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row>
    <row r="87" spans="1:57" s="37" customFormat="1" ht="15" x14ac:dyDescent="0.25">
      <c r="A87" s="60"/>
      <c r="B87" s="156"/>
      <c r="C87" s="156"/>
      <c r="D87" s="156"/>
      <c r="E87" s="156"/>
      <c r="F87" s="156"/>
      <c r="G87" s="156"/>
      <c r="H87" s="156"/>
      <c r="I87" s="156"/>
      <c r="J87" s="172"/>
      <c r="K87" s="172"/>
      <c r="L87" s="172"/>
      <c r="M87" s="156"/>
      <c r="N87" s="57"/>
      <c r="O87" s="46"/>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row>
    <row r="88" spans="1:57" s="37" customFormat="1" ht="15.75" x14ac:dyDescent="0.25">
      <c r="A88" s="58"/>
      <c r="B88" s="228" t="s">
        <v>118</v>
      </c>
      <c r="C88" s="228"/>
      <c r="D88" s="228"/>
      <c r="E88" s="228"/>
      <c r="F88" s="228"/>
      <c r="G88" s="228"/>
      <c r="H88" s="228"/>
      <c r="I88" s="149"/>
      <c r="J88" s="171"/>
      <c r="K88" s="182"/>
      <c r="L88" s="208"/>
      <c r="M88" s="62"/>
      <c r="N88" s="57"/>
      <c r="O88" s="46"/>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row>
    <row r="89" spans="1:57" s="37" customFormat="1" ht="22.5" x14ac:dyDescent="0.25">
      <c r="A89" s="58"/>
      <c r="B89" s="113"/>
      <c r="C89" s="144" t="s">
        <v>120</v>
      </c>
      <c r="D89" s="62"/>
      <c r="E89" s="62"/>
      <c r="F89" s="62"/>
      <c r="G89" s="62"/>
      <c r="H89" s="62"/>
      <c r="I89" s="62"/>
      <c r="J89" s="62"/>
      <c r="K89" s="62"/>
      <c r="L89" s="62"/>
      <c r="M89" s="62"/>
      <c r="N89" s="57"/>
      <c r="O89" s="46"/>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57" s="37" customFormat="1" ht="15" x14ac:dyDescent="0.25">
      <c r="A90" s="58"/>
      <c r="B90" s="113">
        <v>2004</v>
      </c>
      <c r="C90" s="111">
        <v>8</v>
      </c>
      <c r="D90" s="62"/>
      <c r="E90" s="62"/>
      <c r="F90" s="62"/>
      <c r="G90" s="62"/>
      <c r="H90" s="62"/>
      <c r="I90" s="62"/>
      <c r="J90" s="62"/>
      <c r="K90" s="62"/>
      <c r="L90" s="62"/>
      <c r="M90" s="106"/>
      <c r="N90" s="57"/>
      <c r="O90" s="46"/>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57" s="37" customFormat="1" ht="15" x14ac:dyDescent="0.25">
      <c r="A91" s="60"/>
      <c r="B91" s="113">
        <v>2005</v>
      </c>
      <c r="C91" s="111">
        <v>3</v>
      </c>
      <c r="D91" s="62"/>
      <c r="E91" s="62"/>
      <c r="F91" s="62"/>
      <c r="G91" s="62"/>
      <c r="H91" s="62"/>
      <c r="I91" s="62"/>
      <c r="J91" s="62"/>
      <c r="K91" s="62"/>
      <c r="L91" s="62"/>
      <c r="M91" s="106"/>
      <c r="N91" s="57"/>
      <c r="O91" s="46"/>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57" s="101" customFormat="1" ht="15" x14ac:dyDescent="0.25">
      <c r="A92" s="98"/>
      <c r="B92" s="113">
        <v>2006</v>
      </c>
      <c r="C92" s="111">
        <v>7</v>
      </c>
      <c r="D92" s="107"/>
      <c r="E92" s="107"/>
      <c r="F92" s="107"/>
      <c r="G92" s="107"/>
      <c r="H92" s="107"/>
      <c r="I92" s="107"/>
      <c r="J92" s="107"/>
      <c r="K92" s="107"/>
      <c r="L92" s="107"/>
      <c r="M92" s="107"/>
      <c r="N92" s="103"/>
      <c r="O92" s="104"/>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row>
    <row r="93" spans="1:57" s="37" customFormat="1" ht="15" x14ac:dyDescent="0.25">
      <c r="A93" s="98"/>
      <c r="B93" s="113">
        <v>2007</v>
      </c>
      <c r="C93" s="111">
        <v>12</v>
      </c>
      <c r="D93" s="107"/>
      <c r="E93" s="107"/>
      <c r="F93" s="107"/>
      <c r="G93" s="107"/>
      <c r="H93" s="107"/>
      <c r="I93" s="107"/>
      <c r="J93" s="107"/>
      <c r="K93" s="107"/>
      <c r="L93" s="107"/>
      <c r="M93" s="107"/>
      <c r="N93" s="57"/>
      <c r="O93" s="46"/>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57" s="37" customFormat="1" ht="15" x14ac:dyDescent="0.25">
      <c r="A94" s="58"/>
      <c r="B94" s="113">
        <v>2008</v>
      </c>
      <c r="C94" s="111">
        <v>22</v>
      </c>
      <c r="D94" s="102"/>
      <c r="E94" s="102"/>
      <c r="F94" s="102"/>
      <c r="G94" s="102"/>
      <c r="H94" s="102"/>
      <c r="I94" s="102"/>
      <c r="J94" s="102"/>
      <c r="K94" s="102"/>
      <c r="L94" s="102"/>
      <c r="M94" s="102"/>
      <c r="N94" s="57"/>
      <c r="O94" s="46"/>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57" ht="15" x14ac:dyDescent="0.25">
      <c r="B95" s="113">
        <v>2009</v>
      </c>
      <c r="C95" s="111">
        <v>40</v>
      </c>
      <c r="N95" s="57"/>
      <c r="O95" s="46"/>
    </row>
    <row r="96" spans="1:57" ht="15" x14ac:dyDescent="0.25">
      <c r="B96" s="113">
        <v>2010</v>
      </c>
      <c r="C96" s="111">
        <v>35</v>
      </c>
      <c r="N96" s="57"/>
      <c r="O96" s="46"/>
    </row>
    <row r="97" spans="1:16" ht="15" x14ac:dyDescent="0.25">
      <c r="A97" s="60"/>
      <c r="B97" s="113">
        <v>2011</v>
      </c>
      <c r="C97" s="111">
        <v>29</v>
      </c>
      <c r="N97" s="57"/>
      <c r="O97" s="46"/>
    </row>
    <row r="98" spans="1:16" ht="15" x14ac:dyDescent="0.25">
      <c r="A98" s="60"/>
      <c r="B98" s="113">
        <v>2012</v>
      </c>
      <c r="C98" s="168">
        <v>41</v>
      </c>
      <c r="N98" s="57"/>
      <c r="O98" s="46"/>
    </row>
    <row r="99" spans="1:16" ht="15" x14ac:dyDescent="0.25">
      <c r="B99" s="113">
        <v>2013</v>
      </c>
      <c r="C99" s="168">
        <v>38</v>
      </c>
      <c r="N99" s="57"/>
      <c r="O99" s="46"/>
    </row>
    <row r="100" spans="1:16" ht="15" x14ac:dyDescent="0.25">
      <c r="B100" s="113">
        <v>2014</v>
      </c>
      <c r="C100" s="168">
        <v>48</v>
      </c>
      <c r="N100" s="57"/>
      <c r="O100" s="46"/>
    </row>
    <row r="101" spans="1:16" s="102" customFormat="1" ht="15" x14ac:dyDescent="0.25">
      <c r="A101" s="98"/>
      <c r="B101" s="113">
        <v>2015</v>
      </c>
      <c r="C101" s="168">
        <v>36</v>
      </c>
      <c r="N101" s="103"/>
      <c r="O101" s="104"/>
      <c r="P101" s="101"/>
    </row>
    <row r="102" spans="1:16" s="102" customFormat="1" ht="15" x14ac:dyDescent="0.25">
      <c r="A102" s="98"/>
      <c r="B102" s="113">
        <v>2016</v>
      </c>
      <c r="C102" s="168">
        <v>43</v>
      </c>
      <c r="N102" s="103"/>
      <c r="O102" s="104"/>
      <c r="P102" s="101"/>
    </row>
    <row r="103" spans="1:16" s="102" customFormat="1" ht="15" x14ac:dyDescent="0.25">
      <c r="A103" s="98"/>
      <c r="B103" s="113">
        <v>2017</v>
      </c>
      <c r="C103" s="168">
        <v>81</v>
      </c>
      <c r="N103" s="103"/>
      <c r="O103" s="104"/>
      <c r="P103" s="101"/>
    </row>
    <row r="104" spans="1:16" s="102" customFormat="1" ht="15" x14ac:dyDescent="0.25">
      <c r="A104" s="98"/>
      <c r="B104" s="113">
        <v>2018</v>
      </c>
      <c r="C104" s="168">
        <v>88</v>
      </c>
      <c r="N104" s="103"/>
      <c r="O104" s="104"/>
      <c r="P104" s="101"/>
    </row>
    <row r="105" spans="1:16" s="102" customFormat="1" ht="15" x14ac:dyDescent="0.25">
      <c r="A105" s="98"/>
      <c r="B105" s="113">
        <v>2019</v>
      </c>
      <c r="C105" s="168">
        <v>133</v>
      </c>
      <c r="N105" s="103"/>
      <c r="O105" s="104"/>
      <c r="P105" s="101"/>
    </row>
    <row r="106" spans="1:16" s="102" customFormat="1" ht="15" x14ac:dyDescent="0.25">
      <c r="A106" s="98"/>
      <c r="B106" s="113">
        <v>2020</v>
      </c>
      <c r="C106" s="168">
        <v>101</v>
      </c>
      <c r="N106" s="103"/>
      <c r="O106" s="104"/>
      <c r="P106" s="101"/>
    </row>
    <row r="107" spans="1:16" s="102" customFormat="1" ht="15" x14ac:dyDescent="0.25">
      <c r="A107" s="98"/>
      <c r="B107" s="113" t="s">
        <v>254</v>
      </c>
      <c r="C107" s="168">
        <v>40</v>
      </c>
      <c r="N107" s="103"/>
      <c r="O107" s="104"/>
      <c r="P107" s="101"/>
    </row>
    <row r="108" spans="1:16" ht="15" x14ac:dyDescent="0.25">
      <c r="A108" s="60"/>
      <c r="B108" s="51" t="s">
        <v>119</v>
      </c>
      <c r="N108" s="57"/>
      <c r="O108" s="46"/>
    </row>
    <row r="109" spans="1:16" ht="15" x14ac:dyDescent="0.25">
      <c r="A109" s="60"/>
      <c r="B109" s="3" t="str">
        <f>+'Investigadores Colciencias'!B75</f>
        <v>Fecha actualización:Julio 2021</v>
      </c>
      <c r="N109" s="57"/>
      <c r="O109" s="46"/>
    </row>
    <row r="110" spans="1:16" ht="15" x14ac:dyDescent="0.25">
      <c r="A110" s="60"/>
      <c r="B110" s="3" t="s">
        <v>121</v>
      </c>
      <c r="N110" s="57"/>
      <c r="O110" s="46"/>
    </row>
    <row r="111" spans="1:16" ht="15" x14ac:dyDescent="0.25">
      <c r="B111" s="49" t="s">
        <v>180</v>
      </c>
      <c r="N111" s="57"/>
      <c r="O111" s="46"/>
    </row>
    <row r="112" spans="1:16" ht="15" x14ac:dyDescent="0.25">
      <c r="B112" s="49"/>
      <c r="N112" s="57"/>
      <c r="O112" s="46"/>
    </row>
    <row r="113" spans="1:25" ht="15" x14ac:dyDescent="0.25">
      <c r="N113" s="57"/>
      <c r="O113" s="46"/>
    </row>
    <row r="114" spans="1:25" customFormat="1" ht="15" x14ac:dyDescent="0.25">
      <c r="A114" s="58"/>
      <c r="B114" s="102"/>
      <c r="C114" s="102"/>
      <c r="D114" s="102"/>
      <c r="E114" s="102"/>
      <c r="F114" s="102"/>
      <c r="G114" s="102"/>
      <c r="H114" s="102"/>
      <c r="I114" s="102"/>
      <c r="J114" s="102"/>
      <c r="K114" s="102"/>
      <c r="L114" s="102"/>
      <c r="M114" s="102"/>
      <c r="N114" s="53"/>
      <c r="O114" s="41"/>
      <c r="P114" s="37"/>
      <c r="Q114" s="2"/>
      <c r="R114" s="2"/>
      <c r="S114" s="2"/>
      <c r="T114" s="2"/>
      <c r="U114" s="2"/>
      <c r="V114" s="2"/>
      <c r="W114" s="2"/>
      <c r="X114" s="2"/>
      <c r="Y114" s="2"/>
    </row>
    <row r="115" spans="1:25" customFormat="1" ht="15" x14ac:dyDescent="0.25">
      <c r="A115" s="58"/>
      <c r="B115" s="102"/>
      <c r="C115" s="102"/>
      <c r="D115" s="102"/>
      <c r="E115" s="102"/>
      <c r="F115" s="102"/>
      <c r="G115" s="102"/>
      <c r="H115" s="102"/>
      <c r="I115" s="102"/>
      <c r="J115" s="102"/>
      <c r="K115" s="102"/>
      <c r="L115" s="102"/>
      <c r="M115" s="102"/>
      <c r="N115" s="53"/>
      <c r="O115" s="41"/>
      <c r="P115" s="37"/>
      <c r="Q115" s="2"/>
      <c r="R115" s="2"/>
      <c r="S115" s="2"/>
      <c r="T115" s="2"/>
      <c r="U115" s="2"/>
      <c r="V115" s="2"/>
      <c r="W115" s="2"/>
      <c r="X115" s="2"/>
      <c r="Y115" s="2"/>
    </row>
    <row r="116" spans="1:25" customFormat="1" ht="15" x14ac:dyDescent="0.25">
      <c r="A116" s="58"/>
      <c r="B116" s="131" t="s">
        <v>136</v>
      </c>
      <c r="C116" s="2"/>
      <c r="D116" s="2"/>
      <c r="E116" s="2"/>
      <c r="F116" s="102"/>
      <c r="G116" s="102"/>
      <c r="H116" s="102"/>
      <c r="I116" s="102"/>
      <c r="J116" s="102"/>
      <c r="K116" s="102"/>
      <c r="L116" s="102"/>
      <c r="M116" s="102"/>
      <c r="N116" s="53"/>
      <c r="O116" s="41"/>
      <c r="P116" s="37"/>
      <c r="Q116" s="2"/>
      <c r="R116" s="2"/>
      <c r="S116" s="2"/>
      <c r="T116" s="2"/>
      <c r="U116" s="2"/>
      <c r="V116" s="2"/>
      <c r="W116" s="2"/>
      <c r="X116" s="2"/>
      <c r="Y116" s="2"/>
    </row>
    <row r="117" spans="1:25" customFormat="1" ht="15" x14ac:dyDescent="0.25">
      <c r="A117" s="60"/>
      <c r="B117" s="131" t="s">
        <v>184</v>
      </c>
      <c r="C117" s="2"/>
      <c r="D117" s="2"/>
      <c r="E117" s="2"/>
      <c r="F117" s="102"/>
      <c r="G117" s="102"/>
      <c r="H117" s="102"/>
      <c r="I117" s="102"/>
      <c r="J117" s="102"/>
      <c r="K117" s="102"/>
      <c r="L117" s="102"/>
      <c r="M117" s="102"/>
      <c r="N117" s="53"/>
      <c r="O117" s="41"/>
      <c r="P117" s="37"/>
      <c r="Q117" s="2"/>
      <c r="R117" s="2"/>
      <c r="S117" s="2"/>
      <c r="T117" s="2"/>
      <c r="U117" s="2"/>
      <c r="V117" s="2"/>
      <c r="W117" s="2"/>
      <c r="X117" s="2"/>
      <c r="Y117" s="2"/>
    </row>
    <row r="118" spans="1:25" customFormat="1" ht="15" x14ac:dyDescent="0.25">
      <c r="A118" s="60"/>
      <c r="B118" s="131" t="str">
        <f>+'Semilleros de Investigación'!A40</f>
        <v>Fecha actualización:Enero 2021</v>
      </c>
      <c r="C118" s="2"/>
      <c r="D118" s="2"/>
      <c r="E118" s="2"/>
      <c r="F118" s="102"/>
      <c r="G118" s="102"/>
      <c r="H118" s="102"/>
      <c r="I118" s="102"/>
      <c r="J118" s="102"/>
      <c r="K118" s="102"/>
      <c r="L118" s="102"/>
      <c r="M118" s="102"/>
      <c r="N118" s="53"/>
      <c r="O118" s="41"/>
      <c r="P118" s="37"/>
      <c r="Q118" s="2"/>
      <c r="R118" s="2"/>
      <c r="S118" s="2"/>
      <c r="T118" s="2"/>
      <c r="U118" s="2"/>
      <c r="V118" s="2"/>
      <c r="W118" s="2"/>
      <c r="X118" s="2"/>
      <c r="Y118" s="2"/>
    </row>
    <row r="119" spans="1:25" customFormat="1" ht="15" hidden="1" x14ac:dyDescent="0.25">
      <c r="A119" s="58"/>
      <c r="B119" s="102"/>
      <c r="C119" s="102"/>
      <c r="D119" s="102"/>
      <c r="E119" s="102"/>
      <c r="F119" s="102"/>
      <c r="G119" s="102"/>
      <c r="H119" s="102"/>
      <c r="I119" s="102"/>
      <c r="J119" s="102"/>
      <c r="K119" s="102"/>
      <c r="L119" s="102"/>
      <c r="M119" s="102"/>
      <c r="N119" s="53"/>
      <c r="O119" s="41"/>
      <c r="P119" s="37"/>
      <c r="Q119" s="2"/>
      <c r="R119" s="2"/>
      <c r="S119" s="2"/>
      <c r="T119" s="2"/>
      <c r="U119" s="2"/>
      <c r="V119" s="2"/>
      <c r="W119" s="2"/>
      <c r="X119" s="2"/>
      <c r="Y119" s="2"/>
    </row>
    <row r="120" spans="1:25" customFormat="1" ht="15" hidden="1" customHeight="1" x14ac:dyDescent="0.25">
      <c r="A120" s="58"/>
      <c r="B120" s="102"/>
      <c r="C120" s="102"/>
      <c r="D120" s="102"/>
      <c r="E120" s="102"/>
      <c r="F120" s="102"/>
      <c r="G120" s="102"/>
      <c r="H120" s="102"/>
      <c r="I120" s="102"/>
      <c r="J120" s="102"/>
      <c r="K120" s="102"/>
      <c r="L120" s="102"/>
      <c r="M120" s="102"/>
      <c r="N120" s="53"/>
      <c r="O120" s="41"/>
      <c r="P120" s="37"/>
      <c r="Q120" s="2"/>
      <c r="R120" s="2"/>
      <c r="S120" s="2"/>
      <c r="T120" s="2"/>
      <c r="U120" s="2"/>
      <c r="V120" s="2"/>
      <c r="W120" s="2"/>
      <c r="X120" s="2"/>
      <c r="Y120" s="2"/>
    </row>
    <row r="121" spans="1:25" customFormat="1" ht="15" hidden="1" customHeight="1" x14ac:dyDescent="0.25">
      <c r="A121" s="58"/>
      <c r="B121" s="102"/>
      <c r="C121" s="102"/>
      <c r="D121" s="102"/>
      <c r="E121" s="102"/>
      <c r="F121" s="102"/>
      <c r="G121" s="102"/>
      <c r="H121" s="102"/>
      <c r="I121" s="102"/>
      <c r="J121" s="102"/>
      <c r="K121" s="102"/>
      <c r="L121" s="102"/>
      <c r="M121" s="102"/>
      <c r="N121" s="53"/>
      <c r="O121" s="41"/>
      <c r="P121" s="37"/>
      <c r="Q121" s="2"/>
      <c r="R121" s="2"/>
      <c r="S121" s="2"/>
      <c r="T121" s="2"/>
      <c r="U121" s="2"/>
      <c r="V121" s="2"/>
      <c r="W121" s="2"/>
      <c r="X121" s="2"/>
      <c r="Y121" s="2"/>
    </row>
    <row r="122" spans="1:25" customFormat="1" ht="15" hidden="1" customHeight="1" x14ac:dyDescent="0.25">
      <c r="A122" s="58"/>
      <c r="B122" s="102"/>
      <c r="C122" s="102"/>
      <c r="D122" s="102"/>
      <c r="E122" s="102"/>
      <c r="F122" s="102"/>
      <c r="G122" s="102"/>
      <c r="H122" s="102"/>
      <c r="I122" s="102"/>
      <c r="J122" s="102"/>
      <c r="K122" s="102"/>
      <c r="L122" s="102"/>
      <c r="M122" s="102"/>
      <c r="N122" s="53"/>
      <c r="O122" s="41"/>
      <c r="P122" s="37"/>
      <c r="Q122" s="2"/>
      <c r="R122" s="2"/>
      <c r="S122" s="2"/>
      <c r="T122" s="2"/>
      <c r="U122" s="2"/>
      <c r="V122" s="2"/>
      <c r="W122" s="2"/>
      <c r="X122" s="2"/>
      <c r="Y122" s="2"/>
    </row>
    <row r="123" spans="1:25" customFormat="1" ht="15" hidden="1" customHeight="1" x14ac:dyDescent="0.25">
      <c r="A123" s="58"/>
      <c r="B123" s="102"/>
      <c r="C123" s="102"/>
      <c r="D123" s="102"/>
      <c r="E123" s="102"/>
      <c r="F123" s="102"/>
      <c r="G123" s="102"/>
      <c r="H123" s="102"/>
      <c r="I123" s="102"/>
      <c r="J123" s="102"/>
      <c r="K123" s="102"/>
      <c r="L123" s="102"/>
      <c r="M123" s="102"/>
      <c r="N123" s="53"/>
      <c r="O123" s="41"/>
      <c r="P123" s="37"/>
      <c r="Q123" s="2"/>
      <c r="R123" s="2"/>
      <c r="S123" s="2"/>
      <c r="T123" s="2"/>
      <c r="U123" s="2"/>
      <c r="V123" s="2"/>
      <c r="W123" s="2"/>
      <c r="X123" s="2"/>
      <c r="Y123" s="2"/>
    </row>
    <row r="124" spans="1:25" customFormat="1" ht="15" hidden="1" customHeight="1" x14ac:dyDescent="0.25">
      <c r="A124" s="58"/>
      <c r="B124" s="102"/>
      <c r="C124" s="102"/>
      <c r="D124" s="102"/>
      <c r="E124" s="102"/>
      <c r="F124" s="102"/>
      <c r="G124" s="102"/>
      <c r="H124" s="102"/>
      <c r="I124" s="102"/>
      <c r="J124" s="102"/>
      <c r="K124" s="102"/>
      <c r="L124" s="102"/>
      <c r="M124" s="102"/>
      <c r="N124" s="53"/>
      <c r="O124" s="41"/>
      <c r="P124" s="37"/>
      <c r="Q124" s="2"/>
      <c r="R124" s="2"/>
      <c r="S124" s="2"/>
      <c r="T124" s="2"/>
      <c r="U124" s="2"/>
      <c r="V124" s="2"/>
      <c r="W124" s="2"/>
      <c r="X124" s="2"/>
      <c r="Y124" s="2"/>
    </row>
    <row r="125" spans="1:25" customFormat="1" ht="15" hidden="1" customHeight="1" x14ac:dyDescent="0.25">
      <c r="A125" s="58"/>
      <c r="B125" s="102"/>
      <c r="C125" s="102"/>
      <c r="D125" s="102"/>
      <c r="E125" s="102"/>
      <c r="F125" s="102"/>
      <c r="G125" s="102"/>
      <c r="H125" s="102"/>
      <c r="I125" s="102"/>
      <c r="J125" s="102"/>
      <c r="K125" s="102"/>
      <c r="L125" s="102"/>
      <c r="M125" s="102"/>
      <c r="N125" s="53"/>
      <c r="O125" s="41"/>
      <c r="P125" s="37"/>
      <c r="Q125" s="2"/>
      <c r="R125" s="2"/>
      <c r="S125" s="2"/>
      <c r="T125" s="2"/>
      <c r="U125" s="2"/>
      <c r="V125" s="2"/>
      <c r="W125" s="2"/>
      <c r="X125" s="2"/>
      <c r="Y125" s="2"/>
    </row>
    <row r="126" spans="1:25" customFormat="1" ht="15" hidden="1" customHeight="1" x14ac:dyDescent="0.25">
      <c r="A126" s="58"/>
      <c r="B126" s="102"/>
      <c r="C126" s="102"/>
      <c r="D126" s="102"/>
      <c r="E126" s="102"/>
      <c r="F126" s="102"/>
      <c r="G126" s="102"/>
      <c r="H126" s="102"/>
      <c r="I126" s="102"/>
      <c r="J126" s="102"/>
      <c r="K126" s="102"/>
      <c r="L126" s="102"/>
      <c r="M126" s="102"/>
      <c r="N126" s="53"/>
      <c r="O126" s="41"/>
      <c r="P126" s="37"/>
      <c r="Q126" s="2"/>
      <c r="R126" s="2"/>
      <c r="S126" s="2"/>
      <c r="T126" s="2"/>
      <c r="U126" s="2"/>
      <c r="V126" s="2"/>
      <c r="W126" s="2"/>
      <c r="X126" s="2"/>
      <c r="Y126" s="2"/>
    </row>
    <row r="127" spans="1:25" customFormat="1" ht="15" hidden="1" customHeight="1" x14ac:dyDescent="0.25">
      <c r="A127" s="58"/>
      <c r="B127" s="102"/>
      <c r="C127" s="102"/>
      <c r="D127" s="102"/>
      <c r="E127" s="102"/>
      <c r="F127" s="102"/>
      <c r="G127" s="102"/>
      <c r="H127" s="102"/>
      <c r="I127" s="102"/>
      <c r="J127" s="102"/>
      <c r="K127" s="102"/>
      <c r="L127" s="102"/>
      <c r="M127" s="102"/>
      <c r="N127" s="53"/>
      <c r="O127" s="41"/>
      <c r="P127" s="37"/>
      <c r="Q127" s="2"/>
      <c r="R127" s="2"/>
      <c r="S127" s="2"/>
      <c r="T127" s="2"/>
      <c r="U127" s="2"/>
      <c r="V127" s="2"/>
      <c r="W127" s="2"/>
      <c r="X127" s="2"/>
      <c r="Y127" s="2"/>
    </row>
    <row r="128" spans="1:25" customFormat="1" ht="15" hidden="1" customHeight="1" x14ac:dyDescent="0.25">
      <c r="A128" s="58"/>
      <c r="B128" s="102"/>
      <c r="C128" s="102"/>
      <c r="D128" s="102"/>
      <c r="E128" s="102"/>
      <c r="F128" s="102"/>
      <c r="G128" s="102"/>
      <c r="H128" s="102"/>
      <c r="I128" s="102"/>
      <c r="J128" s="102"/>
      <c r="K128" s="102"/>
      <c r="L128" s="102"/>
      <c r="M128" s="102"/>
      <c r="N128" s="53"/>
      <c r="O128" s="41"/>
      <c r="P128" s="37"/>
      <c r="Q128" s="2"/>
      <c r="R128" s="2"/>
      <c r="S128" s="2"/>
      <c r="T128" s="2"/>
      <c r="U128" s="2"/>
      <c r="V128" s="2"/>
      <c r="W128" s="2"/>
      <c r="X128" s="2"/>
      <c r="Y128" s="2"/>
    </row>
    <row r="129" spans="1:25" customFormat="1" ht="15" hidden="1" customHeight="1" x14ac:dyDescent="0.25">
      <c r="A129" s="58"/>
      <c r="B129" s="102"/>
      <c r="C129" s="102"/>
      <c r="D129" s="102"/>
      <c r="E129" s="102"/>
      <c r="F129" s="102"/>
      <c r="G129" s="102"/>
      <c r="H129" s="102"/>
      <c r="I129" s="102"/>
      <c r="J129" s="102"/>
      <c r="K129" s="102"/>
      <c r="L129" s="102"/>
      <c r="M129" s="102"/>
      <c r="N129" s="53"/>
      <c r="O129" s="41"/>
      <c r="P129" s="37"/>
      <c r="Q129" s="2"/>
      <c r="R129" s="2"/>
      <c r="S129" s="2"/>
      <c r="T129" s="2"/>
      <c r="U129" s="2"/>
      <c r="V129" s="2"/>
      <c r="W129" s="2"/>
      <c r="X129" s="2"/>
      <c r="Y129" s="2"/>
    </row>
    <row r="130" spans="1:25" customFormat="1" ht="15" hidden="1" customHeight="1" x14ac:dyDescent="0.25">
      <c r="A130" s="58"/>
      <c r="B130" s="102"/>
      <c r="C130" s="102"/>
      <c r="D130" s="102"/>
      <c r="E130" s="102"/>
      <c r="F130" s="102"/>
      <c r="G130" s="102"/>
      <c r="H130" s="102"/>
      <c r="I130" s="102"/>
      <c r="J130" s="102"/>
      <c r="K130" s="102"/>
      <c r="L130" s="102"/>
      <c r="M130" s="102"/>
      <c r="N130" s="53"/>
      <c r="O130" s="41"/>
      <c r="P130" s="37"/>
      <c r="Q130" s="2"/>
      <c r="R130" s="2"/>
      <c r="S130" s="2"/>
      <c r="T130" s="2"/>
      <c r="U130" s="2"/>
      <c r="V130" s="2"/>
      <c r="W130" s="2"/>
      <c r="X130" s="2"/>
      <c r="Y130" s="2"/>
    </row>
    <row r="131" spans="1:25" customFormat="1" ht="15" hidden="1" customHeight="1" x14ac:dyDescent="0.25">
      <c r="A131" s="58"/>
      <c r="B131" s="102"/>
      <c r="C131" s="102"/>
      <c r="D131" s="102"/>
      <c r="E131" s="102"/>
      <c r="F131" s="102"/>
      <c r="G131" s="102"/>
      <c r="H131" s="102"/>
      <c r="I131" s="102"/>
      <c r="J131" s="102"/>
      <c r="K131" s="102"/>
      <c r="L131" s="102"/>
      <c r="M131" s="102"/>
      <c r="N131" s="53"/>
      <c r="O131" s="41"/>
      <c r="P131" s="37"/>
      <c r="Q131" s="2"/>
      <c r="R131" s="2"/>
      <c r="S131" s="2"/>
      <c r="T131" s="2"/>
      <c r="U131" s="2"/>
      <c r="V131" s="2"/>
      <c r="W131" s="2"/>
      <c r="X131" s="2"/>
      <c r="Y131" s="2"/>
    </row>
    <row r="132" spans="1:25" customFormat="1" ht="15" hidden="1" customHeight="1" x14ac:dyDescent="0.25">
      <c r="A132" s="58"/>
      <c r="B132" s="102"/>
      <c r="C132" s="102"/>
      <c r="D132" s="102"/>
      <c r="E132" s="102"/>
      <c r="F132" s="102"/>
      <c r="G132" s="102"/>
      <c r="H132" s="102"/>
      <c r="I132" s="102"/>
      <c r="J132" s="102"/>
      <c r="K132" s="102"/>
      <c r="L132" s="102"/>
      <c r="M132" s="102"/>
      <c r="N132" s="53"/>
      <c r="O132" s="41"/>
      <c r="P132" s="37"/>
      <c r="Q132" s="2"/>
      <c r="R132" s="2"/>
      <c r="S132" s="2"/>
      <c r="T132" s="2"/>
      <c r="U132" s="2"/>
      <c r="V132" s="2"/>
      <c r="W132" s="2"/>
      <c r="X132" s="2"/>
      <c r="Y132" s="2"/>
    </row>
    <row r="133" spans="1:25" customFormat="1" ht="15" hidden="1" customHeight="1" x14ac:dyDescent="0.25">
      <c r="A133" s="58"/>
      <c r="B133" s="102"/>
      <c r="C133" s="102"/>
      <c r="D133" s="102"/>
      <c r="E133" s="102"/>
      <c r="F133" s="102"/>
      <c r="G133" s="102"/>
      <c r="H133" s="102"/>
      <c r="I133" s="102"/>
      <c r="J133" s="102"/>
      <c r="K133" s="102"/>
      <c r="L133" s="102"/>
      <c r="M133" s="102"/>
      <c r="N133" s="53"/>
      <c r="O133" s="41"/>
      <c r="P133" s="37"/>
      <c r="Q133" s="2"/>
      <c r="R133" s="2"/>
      <c r="S133" s="2"/>
      <c r="T133" s="2"/>
      <c r="U133" s="2"/>
      <c r="V133" s="2"/>
      <c r="W133" s="2"/>
      <c r="X133" s="2"/>
      <c r="Y133" s="2"/>
    </row>
    <row r="134" spans="1:25" ht="15" hidden="1" customHeight="1" x14ac:dyDescent="0.25"/>
    <row r="135" spans="1:25" ht="15" hidden="1" customHeight="1" x14ac:dyDescent="0.25"/>
    <row r="136" spans="1:25" ht="15" hidden="1" customHeight="1" x14ac:dyDescent="0.25"/>
    <row r="137" spans="1:25" ht="15" hidden="1" customHeight="1" x14ac:dyDescent="0.25"/>
    <row r="138" spans="1:25" s="58" customFormat="1" ht="15" hidden="1" customHeight="1" x14ac:dyDescent="0.25">
      <c r="B138" s="102"/>
      <c r="C138" s="102"/>
      <c r="D138" s="102"/>
      <c r="E138" s="102"/>
      <c r="F138" s="102"/>
      <c r="G138" s="102"/>
      <c r="H138" s="102"/>
      <c r="I138" s="102"/>
      <c r="J138" s="102"/>
      <c r="K138" s="102"/>
      <c r="L138" s="102"/>
      <c r="M138" s="102"/>
      <c r="N138" s="53"/>
      <c r="O138" s="41"/>
      <c r="P138" s="37"/>
    </row>
    <row r="139" spans="1:25" s="58" customFormat="1" ht="15" hidden="1" customHeight="1" x14ac:dyDescent="0.25">
      <c r="B139" s="102"/>
      <c r="C139" s="102"/>
      <c r="D139" s="102"/>
      <c r="E139" s="102"/>
      <c r="F139" s="102"/>
      <c r="G139" s="102"/>
      <c r="H139" s="102"/>
      <c r="I139" s="102"/>
      <c r="J139" s="102"/>
      <c r="K139" s="102"/>
      <c r="L139" s="102"/>
      <c r="M139" s="102"/>
      <c r="N139" s="53"/>
      <c r="O139" s="41"/>
      <c r="P139" s="37"/>
    </row>
    <row r="140" spans="1:25" s="58" customFormat="1" ht="15" hidden="1" x14ac:dyDescent="0.25">
      <c r="B140" s="102"/>
      <c r="C140" s="102"/>
      <c r="D140" s="102"/>
      <c r="E140" s="102"/>
      <c r="F140" s="102"/>
      <c r="G140" s="102"/>
      <c r="H140" s="102"/>
      <c r="I140" s="102"/>
      <c r="J140" s="102"/>
      <c r="K140" s="102"/>
      <c r="L140" s="102"/>
      <c r="M140" s="102"/>
      <c r="N140" s="53"/>
      <c r="O140" s="41"/>
      <c r="P140" s="37"/>
    </row>
  </sheetData>
  <mergeCells count="6">
    <mergeCell ref="B88:H88"/>
    <mergeCell ref="B4:H4"/>
    <mergeCell ref="B6:H6"/>
    <mergeCell ref="B19:H19"/>
    <mergeCell ref="B40:H40"/>
    <mergeCell ref="B72:H7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T35"/>
  <sheetViews>
    <sheetView topLeftCell="B1" workbookViewId="0">
      <selection activeCell="B21" sqref="B21"/>
    </sheetView>
  </sheetViews>
  <sheetFormatPr baseColWidth="10" defaultColWidth="0" defaultRowHeight="15" zeroHeight="1" x14ac:dyDescent="0.25"/>
  <cols>
    <col min="1" max="1" width="0" hidden="1" customWidth="1"/>
    <col min="2" max="2" width="29.28515625" customWidth="1"/>
    <col min="3" max="3" width="8.140625" bestFit="1" customWidth="1"/>
    <col min="4" max="4" width="10.140625" bestFit="1" customWidth="1"/>
    <col min="5" max="5" width="8.140625" bestFit="1" customWidth="1"/>
    <col min="6" max="6" width="10.42578125" bestFit="1" customWidth="1"/>
    <col min="7" max="7" width="8.140625" bestFit="1" customWidth="1"/>
    <col min="8" max="8" width="11.28515625" bestFit="1" customWidth="1"/>
    <col min="9" max="9" width="8.140625" bestFit="1" customWidth="1"/>
    <col min="10" max="10" width="11.28515625" bestFit="1" customWidth="1"/>
    <col min="11" max="11" width="8.140625" bestFit="1" customWidth="1"/>
    <col min="12" max="12" width="11.28515625" bestFit="1" customWidth="1"/>
    <col min="13" max="13" width="8.140625" bestFit="1" customWidth="1"/>
    <col min="14" max="14" width="11.28515625" bestFit="1" customWidth="1"/>
    <col min="15" max="15" width="8.140625" bestFit="1" customWidth="1"/>
    <col min="16" max="16" width="11.28515625" bestFit="1" customWidth="1"/>
    <col min="17" max="17" width="9.5703125" customWidth="1"/>
    <col min="18" max="18" width="11.28515625" bestFit="1" customWidth="1"/>
    <col min="19" max="19" width="8.5703125" customWidth="1"/>
    <col min="20" max="20" width="29.28515625" style="202" customWidth="1"/>
    <col min="21" max="16384" width="11.42578125" hidden="1"/>
  </cols>
  <sheetData>
    <row r="1" spans="2:19" ht="15.75" x14ac:dyDescent="0.25">
      <c r="B1" s="228"/>
      <c r="C1" s="228"/>
      <c r="D1" s="228"/>
      <c r="E1" s="228"/>
      <c r="F1" s="228"/>
      <c r="G1" s="228"/>
      <c r="H1" s="228"/>
      <c r="I1" s="200"/>
      <c r="J1" s="200"/>
      <c r="K1" s="200"/>
      <c r="L1" s="200"/>
      <c r="M1" s="200"/>
      <c r="N1" s="200"/>
      <c r="O1" s="200"/>
      <c r="P1" s="200"/>
      <c r="Q1" s="203"/>
      <c r="R1" s="203"/>
    </row>
    <row r="2" spans="2:19" ht="15.75" x14ac:dyDescent="0.25">
      <c r="B2" s="228"/>
      <c r="C2" s="228"/>
      <c r="D2" s="228"/>
      <c r="E2" s="228"/>
      <c r="F2" s="228"/>
      <c r="G2" s="228"/>
      <c r="H2" s="228"/>
      <c r="I2" s="200"/>
      <c r="J2" s="200"/>
      <c r="K2" s="200"/>
      <c r="L2" s="200"/>
      <c r="M2" s="200"/>
      <c r="N2" s="200"/>
      <c r="O2" s="200"/>
      <c r="P2" s="200"/>
      <c r="Q2" s="203"/>
      <c r="R2" s="203"/>
      <c r="S2" s="102"/>
    </row>
    <row r="3" spans="2:19" ht="15.75" x14ac:dyDescent="0.25">
      <c r="B3" s="228"/>
      <c r="C3" s="228"/>
      <c r="D3" s="228"/>
      <c r="E3" s="228"/>
      <c r="F3" s="228"/>
      <c r="G3" s="228"/>
      <c r="H3" s="228"/>
      <c r="I3" s="200"/>
      <c r="J3" s="200"/>
      <c r="K3" s="200"/>
      <c r="L3" s="200"/>
      <c r="M3" s="200"/>
      <c r="N3" s="200"/>
      <c r="O3" s="200"/>
      <c r="P3" s="200"/>
      <c r="Q3" s="203"/>
      <c r="R3" s="203"/>
      <c r="S3" s="102"/>
    </row>
    <row r="4" spans="2:19" ht="15.75" x14ac:dyDescent="0.25">
      <c r="B4" s="228" t="s">
        <v>125</v>
      </c>
      <c r="C4" s="228"/>
      <c r="D4" s="228"/>
      <c r="E4" s="228"/>
      <c r="F4" s="228"/>
      <c r="G4" s="228"/>
      <c r="H4" s="228"/>
      <c r="I4" s="200"/>
      <c r="J4" s="200"/>
      <c r="K4" s="200"/>
      <c r="L4" s="200"/>
      <c r="M4" s="200"/>
      <c r="N4" s="200"/>
      <c r="O4" s="200"/>
      <c r="P4" s="200"/>
      <c r="Q4" s="203"/>
      <c r="R4" s="203"/>
      <c r="S4" s="102"/>
    </row>
    <row r="5" spans="2:19" x14ac:dyDescent="0.25">
      <c r="B5" s="230" t="s">
        <v>9</v>
      </c>
      <c r="C5" s="230">
        <v>2013</v>
      </c>
      <c r="D5" s="230"/>
      <c r="E5" s="230">
        <v>2014</v>
      </c>
      <c r="F5" s="230"/>
      <c r="G5" s="230">
        <v>2015</v>
      </c>
      <c r="H5" s="230"/>
      <c r="I5" s="230">
        <v>2016</v>
      </c>
      <c r="J5" s="230"/>
      <c r="K5" s="230">
        <v>2017</v>
      </c>
      <c r="L5" s="230"/>
      <c r="M5" s="230">
        <v>2018</v>
      </c>
      <c r="N5" s="230"/>
      <c r="O5" s="230">
        <v>2019</v>
      </c>
      <c r="P5" s="230"/>
      <c r="Q5" s="230">
        <v>2020</v>
      </c>
      <c r="R5" s="230"/>
      <c r="S5" s="102"/>
    </row>
    <row r="6" spans="2:19" x14ac:dyDescent="0.25">
      <c r="B6" s="230"/>
      <c r="C6" s="201" t="s">
        <v>122</v>
      </c>
      <c r="D6" s="201" t="s">
        <v>123</v>
      </c>
      <c r="E6" s="201" t="s">
        <v>122</v>
      </c>
      <c r="F6" s="201" t="s">
        <v>123</v>
      </c>
      <c r="G6" s="201" t="s">
        <v>122</v>
      </c>
      <c r="H6" s="201" t="s">
        <v>123</v>
      </c>
      <c r="I6" s="201" t="s">
        <v>122</v>
      </c>
      <c r="J6" s="201" t="s">
        <v>123</v>
      </c>
      <c r="K6" s="201" t="s">
        <v>122</v>
      </c>
      <c r="L6" s="201" t="s">
        <v>123</v>
      </c>
      <c r="M6" s="201" t="s">
        <v>122</v>
      </c>
      <c r="N6" s="201" t="s">
        <v>123</v>
      </c>
      <c r="O6" s="201" t="s">
        <v>122</v>
      </c>
      <c r="P6" s="201" t="s">
        <v>123</v>
      </c>
      <c r="Q6" s="204" t="s">
        <v>122</v>
      </c>
      <c r="R6" s="204" t="s">
        <v>123</v>
      </c>
      <c r="S6" s="102"/>
    </row>
    <row r="7" spans="2:19" x14ac:dyDescent="0.25">
      <c r="B7" s="114" t="s">
        <v>2</v>
      </c>
      <c r="C7" s="72">
        <v>11</v>
      </c>
      <c r="D7" s="115">
        <v>7984750</v>
      </c>
      <c r="E7" s="72">
        <v>7</v>
      </c>
      <c r="F7" s="116">
        <v>7036615</v>
      </c>
      <c r="G7" s="72">
        <v>19</v>
      </c>
      <c r="H7" s="116">
        <v>24918446</v>
      </c>
      <c r="I7" s="72">
        <v>23</v>
      </c>
      <c r="J7" s="116">
        <v>28385847.285714284</v>
      </c>
      <c r="K7" s="72">
        <v>21</v>
      </c>
      <c r="L7" s="116">
        <v>23412571</v>
      </c>
      <c r="M7" s="72">
        <v>22</v>
      </c>
      <c r="N7" s="116">
        <v>20585000</v>
      </c>
      <c r="O7" s="72">
        <v>46</v>
      </c>
      <c r="P7" s="116">
        <v>40466705</v>
      </c>
      <c r="Q7" s="72">
        <v>27</v>
      </c>
      <c r="R7" s="116">
        <v>35431973</v>
      </c>
      <c r="S7" s="102"/>
    </row>
    <row r="8" spans="2:19" ht="24" x14ac:dyDescent="0.25">
      <c r="B8" s="114" t="s">
        <v>5</v>
      </c>
      <c r="C8" s="72">
        <v>12</v>
      </c>
      <c r="D8" s="115">
        <v>6975750</v>
      </c>
      <c r="E8" s="72">
        <v>30</v>
      </c>
      <c r="F8" s="116">
        <v>24768333</v>
      </c>
      <c r="G8" s="72">
        <v>36</v>
      </c>
      <c r="H8" s="116">
        <v>34311637</v>
      </c>
      <c r="I8" s="72">
        <v>34</v>
      </c>
      <c r="J8" s="116">
        <v>30904019.117424242</v>
      </c>
      <c r="K8" s="72">
        <v>35</v>
      </c>
      <c r="L8" s="116">
        <v>37346962</v>
      </c>
      <c r="M8" s="72">
        <v>21</v>
      </c>
      <c r="N8" s="116">
        <v>14648000</v>
      </c>
      <c r="O8" s="72">
        <v>50</v>
      </c>
      <c r="P8" s="116">
        <v>50912561</v>
      </c>
      <c r="Q8" s="72">
        <v>44</v>
      </c>
      <c r="R8" s="116">
        <v>43018694</v>
      </c>
      <c r="S8" s="102"/>
    </row>
    <row r="9" spans="2:19" x14ac:dyDescent="0.25">
      <c r="B9" s="114" t="s">
        <v>0</v>
      </c>
      <c r="C9" s="72">
        <v>30</v>
      </c>
      <c r="D9" s="115">
        <v>25613775</v>
      </c>
      <c r="E9" s="72">
        <v>36</v>
      </c>
      <c r="F9" s="116">
        <v>35378538</v>
      </c>
      <c r="G9" s="72">
        <v>43</v>
      </c>
      <c r="H9" s="116">
        <v>38131294</v>
      </c>
      <c r="I9" s="72">
        <v>64</v>
      </c>
      <c r="J9" s="116">
        <v>61763483.09906549</v>
      </c>
      <c r="K9" s="72">
        <v>66</v>
      </c>
      <c r="L9" s="116">
        <v>80277362</v>
      </c>
      <c r="M9" s="72">
        <v>56</v>
      </c>
      <c r="N9" s="116">
        <v>60780000</v>
      </c>
      <c r="O9" s="72">
        <v>132</v>
      </c>
      <c r="P9" s="116">
        <v>130499991</v>
      </c>
      <c r="Q9" s="72">
        <v>84</v>
      </c>
      <c r="R9" s="116">
        <v>98407682</v>
      </c>
      <c r="S9" s="102"/>
    </row>
    <row r="10" spans="2:19" x14ac:dyDescent="0.25">
      <c r="B10" s="114" t="s">
        <v>1</v>
      </c>
      <c r="C10" s="72">
        <v>9</v>
      </c>
      <c r="D10" s="115">
        <v>10918134</v>
      </c>
      <c r="E10" s="72">
        <v>28</v>
      </c>
      <c r="F10" s="116">
        <v>30704668</v>
      </c>
      <c r="G10" s="72">
        <v>51</v>
      </c>
      <c r="H10" s="116">
        <v>57847381</v>
      </c>
      <c r="I10" s="72">
        <v>33</v>
      </c>
      <c r="J10" s="116">
        <v>46136906.370120123</v>
      </c>
      <c r="K10" s="72">
        <v>45</v>
      </c>
      <c r="L10" s="116">
        <v>82307776</v>
      </c>
      <c r="M10" s="72">
        <v>26</v>
      </c>
      <c r="N10" s="116">
        <v>17499000</v>
      </c>
      <c r="O10" s="72">
        <v>29</v>
      </c>
      <c r="P10" s="116">
        <v>38359985</v>
      </c>
      <c r="Q10" s="72">
        <v>23</v>
      </c>
      <c r="R10" s="116">
        <v>36431892</v>
      </c>
      <c r="S10" s="102"/>
    </row>
    <row r="11" spans="2:19" x14ac:dyDescent="0.25">
      <c r="B11" s="117" t="s">
        <v>124</v>
      </c>
      <c r="C11" s="117">
        <v>62</v>
      </c>
      <c r="D11" s="118">
        <f>SUM(D7:D10)</f>
        <v>51492409</v>
      </c>
      <c r="E11" s="117">
        <v>101</v>
      </c>
      <c r="F11" s="119">
        <v>97888156</v>
      </c>
      <c r="G11" s="117">
        <v>149</v>
      </c>
      <c r="H11" s="119">
        <v>155208759</v>
      </c>
      <c r="I11" s="117">
        <f t="shared" ref="I11:P11" si="0">SUM(I7:I10)</f>
        <v>154</v>
      </c>
      <c r="J11" s="119">
        <f t="shared" si="0"/>
        <v>167190255.87232414</v>
      </c>
      <c r="K11" s="117">
        <f t="shared" si="0"/>
        <v>167</v>
      </c>
      <c r="L11" s="119">
        <f t="shared" si="0"/>
        <v>223344671</v>
      </c>
      <c r="M11" s="117">
        <f t="shared" si="0"/>
        <v>125</v>
      </c>
      <c r="N11" s="119">
        <f t="shared" si="0"/>
        <v>113512000</v>
      </c>
      <c r="O11" s="117">
        <f t="shared" si="0"/>
        <v>257</v>
      </c>
      <c r="P11" s="119">
        <f t="shared" si="0"/>
        <v>260239242</v>
      </c>
      <c r="Q11" s="117">
        <f t="shared" ref="Q11:R11" si="1">SUM(Q7:Q10)</f>
        <v>178</v>
      </c>
      <c r="R11" s="119">
        <f t="shared" si="1"/>
        <v>213290241</v>
      </c>
      <c r="S11" s="102"/>
    </row>
    <row r="12" spans="2:19" x14ac:dyDescent="0.25">
      <c r="B12" s="51" t="s">
        <v>83</v>
      </c>
      <c r="C12" s="102"/>
      <c r="D12" s="102"/>
      <c r="E12" s="102"/>
      <c r="F12" s="102"/>
      <c r="G12" s="102"/>
      <c r="H12" s="102"/>
      <c r="I12" s="102"/>
      <c r="J12" s="102"/>
      <c r="K12" s="102"/>
      <c r="L12" s="102"/>
      <c r="M12" s="102"/>
      <c r="N12" s="102"/>
      <c r="O12" s="102"/>
      <c r="P12" s="102"/>
      <c r="Q12" s="102"/>
      <c r="R12" s="102"/>
      <c r="S12" s="102"/>
    </row>
    <row r="13" spans="2:19" x14ac:dyDescent="0.25">
      <c r="B13" s="49" t="s">
        <v>126</v>
      </c>
      <c r="C13" s="102"/>
      <c r="D13" s="102"/>
      <c r="E13" s="102"/>
      <c r="F13" s="102"/>
      <c r="G13" s="102"/>
      <c r="H13" s="102"/>
      <c r="I13" s="102"/>
      <c r="J13" s="102"/>
      <c r="K13" s="102"/>
      <c r="L13" s="102"/>
      <c r="M13" s="102"/>
      <c r="N13" s="102"/>
      <c r="O13" s="102"/>
      <c r="P13" s="102"/>
      <c r="Q13" s="102"/>
      <c r="R13" s="102"/>
      <c r="S13" s="102"/>
    </row>
    <row r="14" spans="2:19" x14ac:dyDescent="0.25">
      <c r="B14" s="121" t="s">
        <v>127</v>
      </c>
      <c r="C14" s="102"/>
      <c r="D14" s="102"/>
      <c r="E14" s="102"/>
      <c r="F14" s="102"/>
      <c r="G14" s="102"/>
      <c r="H14" s="102"/>
      <c r="I14" s="102"/>
      <c r="J14" s="102"/>
      <c r="K14" s="102"/>
      <c r="L14" s="102"/>
      <c r="M14" s="102"/>
      <c r="N14" s="102"/>
      <c r="O14" s="102"/>
      <c r="P14" s="102"/>
      <c r="Q14" s="102"/>
      <c r="R14" s="102"/>
      <c r="S14" s="102"/>
    </row>
    <row r="15" spans="2:19" x14ac:dyDescent="0.25">
      <c r="B15" s="3" t="s">
        <v>250</v>
      </c>
      <c r="C15" s="102"/>
      <c r="D15" s="102"/>
      <c r="E15" s="102"/>
      <c r="F15" s="102"/>
      <c r="G15" s="102"/>
      <c r="H15" s="102"/>
      <c r="I15" s="102"/>
      <c r="J15" s="102"/>
      <c r="K15" s="102"/>
      <c r="L15" s="102"/>
      <c r="M15" s="102"/>
      <c r="N15" s="102"/>
      <c r="O15" s="102"/>
      <c r="P15" s="102"/>
      <c r="Q15" s="102"/>
      <c r="R15" s="102"/>
      <c r="S15" s="102"/>
    </row>
    <row r="16" spans="2:19" x14ac:dyDescent="0.25">
      <c r="B16" s="102"/>
      <c r="C16" s="102"/>
      <c r="D16" s="102"/>
      <c r="E16" s="102"/>
      <c r="F16" s="102"/>
      <c r="G16" s="102"/>
      <c r="H16" s="102"/>
      <c r="I16" s="102"/>
      <c r="J16" s="102"/>
      <c r="K16" s="102"/>
      <c r="L16" s="102"/>
      <c r="M16" s="102"/>
      <c r="N16" s="102"/>
      <c r="O16" s="102"/>
      <c r="P16" s="102"/>
      <c r="Q16" s="102"/>
      <c r="R16" s="102"/>
      <c r="S16" s="102"/>
    </row>
    <row r="17" spans="2:19" x14ac:dyDescent="0.25">
      <c r="B17" s="102"/>
      <c r="C17" s="102"/>
      <c r="D17" s="102"/>
      <c r="E17" s="102"/>
      <c r="F17" s="102"/>
      <c r="G17" s="102"/>
      <c r="H17" s="102"/>
      <c r="I17" s="102"/>
      <c r="J17" s="102"/>
      <c r="K17" s="102"/>
      <c r="L17" s="102"/>
      <c r="M17" s="102"/>
      <c r="N17" s="102"/>
      <c r="O17" s="102"/>
      <c r="P17" s="102"/>
      <c r="Q17" s="102"/>
      <c r="R17" s="102"/>
      <c r="S17" s="102"/>
    </row>
    <row r="18" spans="2:19" x14ac:dyDescent="0.25">
      <c r="B18" s="131" t="s">
        <v>136</v>
      </c>
      <c r="C18" s="2"/>
      <c r="D18" s="2"/>
      <c r="E18" s="2"/>
      <c r="F18" s="102"/>
      <c r="G18" s="102"/>
      <c r="H18" s="102"/>
      <c r="I18" s="102"/>
      <c r="J18" s="102"/>
      <c r="K18" s="102"/>
      <c r="L18" s="102"/>
      <c r="M18" s="102"/>
      <c r="N18" s="102"/>
      <c r="O18" s="102"/>
      <c r="P18" s="102"/>
      <c r="Q18" s="102"/>
      <c r="R18" s="102"/>
      <c r="S18" s="102"/>
    </row>
    <row r="19" spans="2:19" x14ac:dyDescent="0.25">
      <c r="B19" s="131" t="s">
        <v>184</v>
      </c>
      <c r="C19" s="2"/>
      <c r="D19" s="2"/>
      <c r="E19" s="2"/>
      <c r="F19" s="102"/>
      <c r="G19" s="102"/>
      <c r="H19" s="102"/>
      <c r="I19" s="102"/>
      <c r="J19" s="102"/>
      <c r="K19" s="102"/>
      <c r="L19" s="102"/>
      <c r="M19" s="102"/>
      <c r="N19" s="102"/>
      <c r="O19" s="102"/>
      <c r="P19" s="102"/>
      <c r="Q19" s="102"/>
      <c r="R19" s="102"/>
      <c r="S19" s="102"/>
    </row>
    <row r="20" spans="2:19" x14ac:dyDescent="0.25">
      <c r="B20" s="131" t="str">
        <f>+'Investigadores Colciencias'!B75</f>
        <v>Fecha actualización:Julio 2021</v>
      </c>
      <c r="C20" s="2"/>
      <c r="D20" s="2"/>
      <c r="E20" s="2"/>
      <c r="F20" s="102"/>
      <c r="G20" s="102"/>
      <c r="H20" s="102"/>
      <c r="I20" s="102"/>
      <c r="J20" s="102"/>
      <c r="K20" s="102"/>
      <c r="L20" s="102"/>
      <c r="M20" s="102"/>
      <c r="N20" s="102"/>
      <c r="O20" s="102"/>
      <c r="P20" s="102"/>
      <c r="Q20" s="102"/>
      <c r="R20" s="102"/>
      <c r="S20" s="102"/>
    </row>
    <row r="21" spans="2:19" x14ac:dyDescent="0.25">
      <c r="B21" s="131"/>
      <c r="C21" s="2"/>
      <c r="D21" s="2"/>
      <c r="E21" s="2"/>
      <c r="F21" s="102"/>
      <c r="G21" s="102"/>
      <c r="H21" s="102"/>
      <c r="I21" s="102"/>
      <c r="J21" s="102"/>
      <c r="K21" s="102"/>
      <c r="L21" s="102"/>
      <c r="M21" s="102"/>
      <c r="N21" s="102"/>
      <c r="O21" s="102"/>
      <c r="P21" s="102"/>
      <c r="Q21" s="102"/>
      <c r="R21" s="102"/>
      <c r="S21" s="102"/>
    </row>
    <row r="22" spans="2:19" x14ac:dyDescent="0.25">
      <c r="B22" s="131"/>
      <c r="C22" s="2"/>
      <c r="D22" s="2"/>
      <c r="E22" s="2"/>
      <c r="F22" s="102"/>
      <c r="G22" s="102"/>
      <c r="H22" s="102"/>
      <c r="I22" s="102"/>
      <c r="J22" s="102"/>
      <c r="K22" s="102"/>
      <c r="L22" s="102"/>
      <c r="M22" s="102"/>
      <c r="N22" s="102"/>
      <c r="O22" s="102"/>
      <c r="P22" s="102"/>
      <c r="Q22" s="102"/>
      <c r="R22" s="102"/>
      <c r="S22" s="102"/>
    </row>
    <row r="23" spans="2:19" x14ac:dyDescent="0.25">
      <c r="B23" s="131"/>
      <c r="C23" s="2"/>
      <c r="D23" s="2"/>
      <c r="E23" s="2"/>
      <c r="F23" s="102"/>
      <c r="G23" s="102"/>
      <c r="H23" s="102"/>
      <c r="I23" s="102"/>
      <c r="J23" s="102"/>
      <c r="K23" s="102"/>
      <c r="L23" s="102"/>
      <c r="M23" s="102"/>
      <c r="N23" s="102"/>
      <c r="O23" s="102"/>
      <c r="P23" s="102"/>
      <c r="Q23" s="102"/>
      <c r="R23" s="102"/>
      <c r="S23" s="102"/>
    </row>
    <row r="24" spans="2:19" x14ac:dyDescent="0.25">
      <c r="B24" s="131"/>
      <c r="C24" s="2"/>
      <c r="D24" s="2"/>
      <c r="E24" s="2"/>
      <c r="F24" s="102"/>
      <c r="G24" s="102"/>
      <c r="H24" s="102"/>
      <c r="I24" s="102"/>
      <c r="J24" s="102"/>
      <c r="K24" s="102"/>
      <c r="L24" s="102"/>
      <c r="M24" s="102"/>
      <c r="N24" s="102"/>
      <c r="O24" s="102"/>
      <c r="P24" s="102"/>
      <c r="Q24" s="102"/>
      <c r="R24" s="102"/>
      <c r="S24" s="102"/>
    </row>
    <row r="25" spans="2:19" x14ac:dyDescent="0.25">
      <c r="B25" s="131"/>
      <c r="C25" s="2"/>
      <c r="D25" s="2"/>
      <c r="E25" s="2"/>
      <c r="F25" s="102"/>
      <c r="G25" s="102"/>
      <c r="H25" s="102"/>
      <c r="I25" s="102"/>
      <c r="J25" s="102"/>
      <c r="K25" s="102"/>
      <c r="L25" s="102"/>
      <c r="M25" s="102"/>
      <c r="N25" s="102"/>
      <c r="O25" s="102"/>
      <c r="P25" s="102"/>
      <c r="Q25" s="102"/>
      <c r="R25" s="102"/>
      <c r="S25" s="102"/>
    </row>
    <row r="26" spans="2:19" x14ac:dyDescent="0.25">
      <c r="B26" s="131"/>
      <c r="C26" s="2"/>
      <c r="D26" s="2"/>
      <c r="E26" s="2"/>
      <c r="F26" s="102"/>
      <c r="G26" s="102"/>
      <c r="H26" s="102"/>
      <c r="I26" s="102"/>
      <c r="J26" s="102"/>
      <c r="K26" s="102"/>
      <c r="L26" s="102"/>
      <c r="M26" s="102"/>
      <c r="N26" s="102"/>
      <c r="O26" s="102"/>
      <c r="P26" s="102"/>
      <c r="Q26" s="102"/>
      <c r="R26" s="102"/>
      <c r="S26" s="102"/>
    </row>
    <row r="27" spans="2:19" x14ac:dyDescent="0.25">
      <c r="B27" s="131"/>
      <c r="C27" s="2"/>
      <c r="D27" s="2"/>
      <c r="E27" s="2"/>
      <c r="F27" s="102"/>
      <c r="G27" s="102"/>
      <c r="H27" s="102"/>
      <c r="I27" s="102"/>
      <c r="J27" s="102"/>
      <c r="K27" s="102"/>
      <c r="L27" s="102"/>
      <c r="M27" s="102"/>
      <c r="N27" s="102"/>
      <c r="O27" s="102"/>
      <c r="P27" s="102"/>
      <c r="Q27" s="102"/>
      <c r="R27" s="102"/>
      <c r="S27" s="102"/>
    </row>
    <row r="28" spans="2:19" x14ac:dyDescent="0.25">
      <c r="B28" s="131"/>
      <c r="C28" s="2"/>
      <c r="D28" s="2"/>
      <c r="E28" s="2"/>
      <c r="F28" s="102"/>
      <c r="G28" s="102"/>
      <c r="H28" s="102"/>
      <c r="I28" s="102"/>
      <c r="J28" s="102"/>
      <c r="K28" s="102"/>
      <c r="L28" s="102"/>
      <c r="M28" s="102"/>
      <c r="N28" s="102"/>
      <c r="O28" s="102"/>
      <c r="P28" s="102"/>
      <c r="Q28" s="102"/>
      <c r="R28" s="102"/>
      <c r="S28" s="102"/>
    </row>
    <row r="29" spans="2:19" x14ac:dyDescent="0.25">
      <c r="B29" s="131"/>
      <c r="C29" s="2"/>
      <c r="D29" s="2"/>
      <c r="E29" s="2"/>
      <c r="F29" s="102"/>
      <c r="G29" s="102"/>
      <c r="H29" s="102"/>
      <c r="I29" s="102"/>
      <c r="J29" s="102"/>
      <c r="K29" s="102"/>
      <c r="L29" s="102"/>
      <c r="M29" s="102"/>
      <c r="N29" s="102"/>
      <c r="O29" s="102"/>
      <c r="P29" s="102"/>
      <c r="Q29" s="102"/>
      <c r="R29" s="102"/>
      <c r="S29" s="102"/>
    </row>
    <row r="30" spans="2:19" x14ac:dyDescent="0.25">
      <c r="B30" s="131"/>
      <c r="C30" s="2"/>
      <c r="D30" s="2"/>
      <c r="E30" s="2"/>
      <c r="F30" s="102"/>
      <c r="G30" s="102"/>
      <c r="H30" s="102"/>
      <c r="I30" s="102"/>
      <c r="J30" s="102"/>
      <c r="K30" s="102"/>
      <c r="L30" s="102"/>
      <c r="M30" s="102"/>
      <c r="N30" s="102"/>
      <c r="O30" s="102"/>
      <c r="P30" s="102"/>
      <c r="Q30" s="102"/>
      <c r="R30" s="102"/>
      <c r="S30" s="102"/>
    </row>
    <row r="31" spans="2:19" x14ac:dyDescent="0.25">
      <c r="B31" s="131"/>
      <c r="C31" s="2"/>
      <c r="D31" s="2"/>
      <c r="E31" s="2"/>
      <c r="F31" s="102"/>
      <c r="G31" s="102"/>
      <c r="H31" s="102"/>
      <c r="I31" s="102"/>
      <c r="J31" s="102"/>
      <c r="K31" s="102"/>
      <c r="L31" s="102"/>
      <c r="M31" s="102"/>
      <c r="N31" s="102"/>
      <c r="O31" s="102"/>
      <c r="P31" s="102"/>
      <c r="Q31" s="102"/>
      <c r="R31" s="102"/>
      <c r="S31" s="102"/>
    </row>
    <row r="32" spans="2:19" x14ac:dyDescent="0.25">
      <c r="B32" s="131"/>
      <c r="C32" s="2"/>
      <c r="D32" s="2"/>
      <c r="E32" s="2"/>
      <c r="F32" s="102"/>
      <c r="G32" s="102"/>
      <c r="H32" s="102"/>
      <c r="I32" s="102"/>
      <c r="J32" s="102"/>
      <c r="K32" s="102"/>
      <c r="L32" s="102"/>
      <c r="M32" s="102"/>
      <c r="N32" s="102"/>
      <c r="O32" s="102"/>
      <c r="P32" s="102"/>
      <c r="Q32" s="102"/>
      <c r="R32" s="102"/>
      <c r="S32" s="102"/>
    </row>
    <row r="33" spans="2:19" x14ac:dyDescent="0.25">
      <c r="B33" s="131"/>
      <c r="C33" s="2"/>
      <c r="D33" s="2"/>
      <c r="E33" s="2"/>
      <c r="F33" s="102"/>
      <c r="G33" s="102"/>
      <c r="H33" s="102"/>
      <c r="I33" s="102"/>
      <c r="J33" s="102"/>
      <c r="K33" s="102"/>
      <c r="L33" s="102"/>
      <c r="M33" s="102"/>
      <c r="N33" s="102"/>
      <c r="O33" s="102"/>
      <c r="P33" s="102"/>
      <c r="Q33" s="102"/>
      <c r="R33" s="102"/>
      <c r="S33" s="102"/>
    </row>
    <row r="34" spans="2:19" x14ac:dyDescent="0.25">
      <c r="B34" s="131"/>
      <c r="C34" s="2"/>
      <c r="D34" s="2"/>
      <c r="E34" s="2"/>
      <c r="F34" s="102"/>
      <c r="G34" s="102"/>
      <c r="H34" s="102"/>
      <c r="I34" s="102"/>
      <c r="J34" s="102"/>
      <c r="K34" s="102"/>
      <c r="L34" s="102"/>
      <c r="M34" s="102"/>
      <c r="N34" s="102"/>
      <c r="O34" s="102"/>
      <c r="P34" s="102"/>
      <c r="Q34" s="102"/>
      <c r="R34" s="102"/>
      <c r="S34" s="102"/>
    </row>
    <row r="35" spans="2:19" x14ac:dyDescent="0.25">
      <c r="B35" s="131"/>
      <c r="C35" s="2"/>
      <c r="D35" s="2"/>
      <c r="E35" s="2"/>
      <c r="F35" s="102"/>
      <c r="G35" s="102"/>
      <c r="H35" s="102"/>
      <c r="I35" s="102"/>
      <c r="J35" s="102"/>
      <c r="K35" s="102"/>
      <c r="L35" s="102"/>
      <c r="M35" s="102"/>
      <c r="N35" s="102"/>
      <c r="O35" s="102"/>
      <c r="P35" s="102"/>
      <c r="Q35" s="102"/>
      <c r="R35" s="102"/>
      <c r="S35" s="102"/>
    </row>
  </sheetData>
  <mergeCells count="13">
    <mergeCell ref="Q5:R5"/>
    <mergeCell ref="K5:L5"/>
    <mergeCell ref="M5:N5"/>
    <mergeCell ref="O5:P5"/>
    <mergeCell ref="B1:H1"/>
    <mergeCell ref="B2:H2"/>
    <mergeCell ref="B3:H3"/>
    <mergeCell ref="B4:H4"/>
    <mergeCell ref="B5:B6"/>
    <mergeCell ref="C5:D5"/>
    <mergeCell ref="E5:F5"/>
    <mergeCell ref="G5:H5"/>
    <mergeCell ref="I5:J5"/>
  </mergeCells>
  <phoneticPr fontId="28"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sheetPr>
  <dimension ref="A1:L29"/>
  <sheetViews>
    <sheetView zoomScale="88" workbookViewId="0">
      <selection activeCell="J9" sqref="J9"/>
    </sheetView>
  </sheetViews>
  <sheetFormatPr baseColWidth="10" defaultColWidth="0" defaultRowHeight="15" zeroHeight="1" x14ac:dyDescent="0.25"/>
  <cols>
    <col min="1" max="1" width="13.5703125" customWidth="1"/>
    <col min="2" max="4" width="8" bestFit="1" customWidth="1"/>
    <col min="5" max="5" width="7.7109375" bestFit="1" customWidth="1"/>
    <col min="6" max="6" width="6.7109375" bestFit="1" customWidth="1"/>
    <col min="7" max="9" width="7.7109375" bestFit="1" customWidth="1"/>
    <col min="10" max="10" width="8" bestFit="1" customWidth="1"/>
    <col min="11" max="11" width="6.5703125" customWidth="1"/>
    <col min="12" max="12" width="31.7109375" style="202" customWidth="1"/>
    <col min="13" max="16384" width="11.42578125" hidden="1"/>
  </cols>
  <sheetData>
    <row r="1" spans="1:12" ht="15.75" x14ac:dyDescent="0.25">
      <c r="A1" s="52"/>
      <c r="B1" s="52"/>
      <c r="C1" s="52"/>
      <c r="D1" s="52"/>
      <c r="E1" s="52"/>
      <c r="F1" s="52"/>
      <c r="G1" s="52"/>
      <c r="H1" s="52"/>
      <c r="I1" s="52"/>
      <c r="J1" s="31"/>
      <c r="K1" s="31"/>
      <c r="L1" s="37"/>
    </row>
    <row r="2" spans="1:12" ht="15.75" x14ac:dyDescent="0.25">
      <c r="A2" s="52"/>
      <c r="B2" s="52"/>
      <c r="C2" s="52"/>
      <c r="D2" s="52"/>
      <c r="E2" s="52"/>
      <c r="F2" s="52"/>
      <c r="G2" s="52"/>
      <c r="H2" s="52"/>
      <c r="I2" s="52"/>
      <c r="J2" s="31"/>
      <c r="K2" s="31"/>
    </row>
    <row r="3" spans="1:12" x14ac:dyDescent="0.25">
      <c r="A3" s="52"/>
      <c r="B3" s="52"/>
      <c r="C3" s="52"/>
      <c r="D3" s="52"/>
      <c r="E3" s="52"/>
      <c r="F3" s="52"/>
      <c r="G3" s="52"/>
      <c r="H3" s="52"/>
      <c r="I3" s="52"/>
      <c r="J3" s="102"/>
      <c r="K3" s="102"/>
    </row>
    <row r="4" spans="1:12" x14ac:dyDescent="0.25">
      <c r="A4" s="52"/>
      <c r="B4" s="52"/>
      <c r="C4" s="52"/>
      <c r="D4" s="52"/>
      <c r="E4" s="52"/>
      <c r="F4" s="52"/>
      <c r="G4" s="52"/>
      <c r="H4" s="52"/>
      <c r="I4" s="52"/>
      <c r="J4" s="102"/>
      <c r="K4" s="102"/>
    </row>
    <row r="5" spans="1:12" ht="15.75" x14ac:dyDescent="0.25">
      <c r="A5" s="109" t="s">
        <v>200</v>
      </c>
      <c r="B5" s="109"/>
      <c r="C5" s="109"/>
      <c r="D5" s="109"/>
      <c r="E5" s="216"/>
      <c r="F5" s="216"/>
      <c r="G5" s="109"/>
      <c r="H5" s="109"/>
      <c r="I5" s="109"/>
      <c r="J5" s="102"/>
      <c r="K5" s="102"/>
    </row>
    <row r="6" spans="1:12" x14ac:dyDescent="0.25">
      <c r="A6" s="201"/>
      <c r="B6" s="201">
        <v>2013</v>
      </c>
      <c r="C6" s="201">
        <v>2014</v>
      </c>
      <c r="D6" s="201">
        <v>2015</v>
      </c>
      <c r="E6" s="201">
        <v>2016</v>
      </c>
      <c r="F6" s="201">
        <v>2017</v>
      </c>
      <c r="G6" s="201">
        <v>2018</v>
      </c>
      <c r="H6" s="175">
        <v>2019</v>
      </c>
      <c r="I6" s="175">
        <v>2020</v>
      </c>
      <c r="J6" s="175" t="str">
        <f>+'Consolidado Grupos'!P7</f>
        <v>2021-1*</v>
      </c>
      <c r="K6" s="102"/>
    </row>
    <row r="7" spans="1:12" ht="36" x14ac:dyDescent="0.25">
      <c r="A7" s="124" t="s">
        <v>217</v>
      </c>
      <c r="B7" s="152">
        <v>20</v>
      </c>
      <c r="C7" s="152">
        <v>14</v>
      </c>
      <c r="D7" s="152">
        <v>8</v>
      </c>
      <c r="E7" s="152">
        <v>3</v>
      </c>
      <c r="F7" s="152">
        <v>8</v>
      </c>
      <c r="G7" s="152">
        <v>8</v>
      </c>
      <c r="H7" s="152">
        <v>11</v>
      </c>
      <c r="I7" s="152">
        <v>30</v>
      </c>
      <c r="J7" s="152">
        <v>2</v>
      </c>
      <c r="K7" s="102"/>
    </row>
    <row r="8" spans="1:12" ht="36" x14ac:dyDescent="0.25">
      <c r="A8" s="124" t="s">
        <v>219</v>
      </c>
      <c r="B8" s="122">
        <v>3762.1419019999998</v>
      </c>
      <c r="C8" s="123">
        <v>4548.5450149999997</v>
      </c>
      <c r="D8" s="123">
        <v>3962</v>
      </c>
      <c r="E8" s="123">
        <v>1549</v>
      </c>
      <c r="F8" s="123">
        <v>424</v>
      </c>
      <c r="G8" s="123">
        <v>1300</v>
      </c>
      <c r="H8" s="134">
        <v>1566</v>
      </c>
      <c r="I8" s="134">
        <v>1726</v>
      </c>
      <c r="J8" s="134">
        <v>750</v>
      </c>
      <c r="K8" s="102"/>
    </row>
    <row r="9" spans="1:12" ht="25.5" x14ac:dyDescent="0.25">
      <c r="A9" s="51" t="s">
        <v>128</v>
      </c>
      <c r="B9" s="102"/>
      <c r="C9" s="102"/>
      <c r="D9" s="102"/>
      <c r="E9" s="62"/>
      <c r="F9" s="62"/>
      <c r="G9" s="62"/>
      <c r="H9" s="62"/>
      <c r="I9" s="62"/>
      <c r="J9" s="102"/>
      <c r="K9" s="102"/>
    </row>
    <row r="10" spans="1:12" x14ac:dyDescent="0.25">
      <c r="A10" s="121" t="s">
        <v>220</v>
      </c>
      <c r="B10" s="120"/>
      <c r="C10" s="120"/>
      <c r="D10" s="120"/>
      <c r="E10" s="102"/>
      <c r="F10" s="102"/>
      <c r="G10" s="106"/>
      <c r="H10" s="106"/>
      <c r="I10" s="106"/>
      <c r="J10" s="102"/>
      <c r="K10" s="102"/>
    </row>
    <row r="11" spans="1:12" x14ac:dyDescent="0.25">
      <c r="A11" s="121"/>
      <c r="B11" s="120"/>
      <c r="C11" s="120"/>
      <c r="D11" s="120"/>
      <c r="E11" s="102"/>
      <c r="F11" s="102"/>
      <c r="G11" s="106"/>
      <c r="H11" s="106"/>
      <c r="I11" s="106"/>
      <c r="J11" s="102"/>
      <c r="K11" s="102"/>
    </row>
    <row r="12" spans="1:12" x14ac:dyDescent="0.25">
      <c r="A12" s="121"/>
      <c r="B12" s="120"/>
      <c r="C12" s="120"/>
      <c r="D12" s="120"/>
      <c r="E12" s="102"/>
      <c r="F12" s="102"/>
      <c r="G12" s="106"/>
      <c r="H12" s="106"/>
      <c r="I12" s="106"/>
      <c r="J12" s="102"/>
      <c r="K12" s="102"/>
    </row>
    <row r="13" spans="1:12" x14ac:dyDescent="0.25">
      <c r="A13" s="121"/>
      <c r="B13" s="120"/>
      <c r="C13" s="120"/>
      <c r="D13" s="120"/>
      <c r="E13" s="102"/>
      <c r="F13" s="102"/>
      <c r="G13" s="106"/>
      <c r="H13" s="106"/>
      <c r="I13" s="106"/>
      <c r="J13" s="102"/>
      <c r="K13" s="102"/>
    </row>
    <row r="14" spans="1:12" x14ac:dyDescent="0.25">
      <c r="A14" s="121"/>
      <c r="B14" s="120"/>
      <c r="C14" s="120"/>
      <c r="D14" s="120"/>
      <c r="E14" s="102"/>
      <c r="F14" s="102"/>
      <c r="G14" s="106"/>
      <c r="H14" s="106"/>
      <c r="I14" s="106"/>
      <c r="J14" s="102"/>
      <c r="K14" s="102"/>
    </row>
    <row r="15" spans="1:12" x14ac:dyDescent="0.25">
      <c r="A15" s="121"/>
      <c r="B15" s="120"/>
      <c r="C15" s="120"/>
      <c r="D15" s="120"/>
      <c r="E15" s="102"/>
      <c r="F15" s="102"/>
      <c r="G15" s="106"/>
      <c r="H15" s="106"/>
      <c r="I15" s="106"/>
      <c r="J15" s="102"/>
      <c r="K15" s="102"/>
    </row>
    <row r="16" spans="1:12" x14ac:dyDescent="0.25">
      <c r="A16" s="121"/>
      <c r="B16" s="120"/>
      <c r="C16" s="120"/>
      <c r="D16" s="120"/>
      <c r="E16" s="102"/>
      <c r="F16" s="102"/>
      <c r="G16" s="106"/>
      <c r="H16" s="106"/>
      <c r="I16" s="106"/>
      <c r="J16" s="102"/>
      <c r="K16" s="102"/>
    </row>
    <row r="17" spans="1:11" x14ac:dyDescent="0.25">
      <c r="A17" s="121"/>
      <c r="B17" s="120"/>
      <c r="C17" s="120"/>
      <c r="D17" s="120"/>
      <c r="E17" s="102"/>
      <c r="F17" s="102"/>
      <c r="G17" s="106"/>
      <c r="H17" s="106"/>
      <c r="I17" s="106"/>
      <c r="J17" s="102"/>
      <c r="K17" s="102"/>
    </row>
    <row r="18" spans="1:11" x14ac:dyDescent="0.25">
      <c r="A18" s="121"/>
      <c r="B18" s="120"/>
      <c r="C18" s="120"/>
      <c r="D18" s="120"/>
      <c r="E18" s="102"/>
      <c r="F18" s="102"/>
      <c r="G18" s="106"/>
      <c r="H18" s="106"/>
      <c r="I18" s="106"/>
      <c r="J18" s="102"/>
      <c r="K18" s="102"/>
    </row>
    <row r="19" spans="1:11" x14ac:dyDescent="0.25">
      <c r="A19" s="121"/>
      <c r="B19" s="120"/>
      <c r="C19" s="120"/>
      <c r="D19" s="120"/>
      <c r="E19" s="102"/>
      <c r="F19" s="102"/>
      <c r="G19" s="106"/>
      <c r="H19" s="106"/>
      <c r="I19" s="106"/>
      <c r="J19" s="102"/>
      <c r="K19" s="102"/>
    </row>
    <row r="20" spans="1:11" x14ac:dyDescent="0.25">
      <c r="A20" s="121"/>
      <c r="B20" s="120"/>
      <c r="C20" s="120"/>
      <c r="D20" s="120"/>
      <c r="E20" s="102"/>
      <c r="F20" s="102"/>
      <c r="G20" s="106"/>
      <c r="H20" s="106"/>
      <c r="I20" s="106"/>
      <c r="J20" s="102"/>
      <c r="K20" s="102"/>
    </row>
    <row r="21" spans="1:11" x14ac:dyDescent="0.25">
      <c r="A21" s="121"/>
      <c r="B21" s="120"/>
      <c r="C21" s="120"/>
      <c r="D21" s="120"/>
      <c r="E21" s="102"/>
      <c r="F21" s="102"/>
      <c r="G21" s="106"/>
      <c r="H21" s="106"/>
      <c r="I21" s="106"/>
      <c r="J21" s="102"/>
      <c r="K21" s="102"/>
    </row>
    <row r="22" spans="1:11" x14ac:dyDescent="0.25">
      <c r="A22" s="121"/>
      <c r="B22" s="120"/>
      <c r="C22" s="120"/>
      <c r="D22" s="120"/>
      <c r="E22" s="102"/>
      <c r="F22" s="102"/>
      <c r="G22" s="106"/>
      <c r="H22" s="106"/>
      <c r="I22" s="106"/>
      <c r="J22" s="102"/>
      <c r="K22" s="102"/>
    </row>
    <row r="23" spans="1:11" x14ac:dyDescent="0.25">
      <c r="A23" s="121"/>
      <c r="B23" s="120"/>
      <c r="C23" s="120"/>
      <c r="D23" s="120"/>
      <c r="E23" s="102"/>
      <c r="F23" s="102"/>
      <c r="G23" s="106"/>
      <c r="H23" s="106"/>
      <c r="I23" s="106"/>
      <c r="J23" s="102"/>
      <c r="K23" s="102"/>
    </row>
    <row r="24" spans="1:11" x14ac:dyDescent="0.25">
      <c r="A24" s="121"/>
      <c r="B24" s="120"/>
      <c r="C24" s="120"/>
      <c r="D24" s="120"/>
      <c r="E24" s="102"/>
      <c r="F24" s="102"/>
      <c r="G24" s="106"/>
      <c r="H24" s="106"/>
      <c r="I24" s="106"/>
      <c r="J24" s="102"/>
      <c r="K24" s="102"/>
    </row>
    <row r="25" spans="1:11" x14ac:dyDescent="0.25">
      <c r="A25" s="121"/>
      <c r="B25" s="120"/>
      <c r="C25" s="120"/>
      <c r="D25" s="120"/>
      <c r="E25" s="102"/>
      <c r="F25" s="102"/>
      <c r="G25" s="106"/>
      <c r="H25" s="106"/>
      <c r="I25" s="106"/>
      <c r="J25" s="102"/>
      <c r="K25" s="102"/>
    </row>
    <row r="26" spans="1:11" x14ac:dyDescent="0.25">
      <c r="A26" s="121"/>
      <c r="B26" s="120"/>
      <c r="C26" s="120"/>
      <c r="D26" s="120"/>
      <c r="E26" s="102"/>
      <c r="F26" s="102"/>
      <c r="G26" s="106"/>
      <c r="H26" s="106"/>
      <c r="I26" s="106"/>
      <c r="J26" s="102"/>
      <c r="K26" s="102"/>
    </row>
    <row r="27" spans="1:11" x14ac:dyDescent="0.25">
      <c r="A27" s="131" t="s">
        <v>136</v>
      </c>
      <c r="B27" s="2"/>
      <c r="C27" s="2"/>
      <c r="D27" s="2"/>
      <c r="E27" s="102"/>
      <c r="F27" s="102"/>
      <c r="G27" s="102"/>
      <c r="H27" s="102"/>
      <c r="I27" s="102"/>
      <c r="J27" s="102"/>
      <c r="K27" s="102"/>
    </row>
    <row r="28" spans="1:11" x14ac:dyDescent="0.25">
      <c r="A28" s="131" t="s">
        <v>184</v>
      </c>
      <c r="B28" s="2"/>
      <c r="C28" s="2"/>
      <c r="D28" s="2"/>
      <c r="E28" s="102"/>
      <c r="F28" s="102"/>
      <c r="G28" s="102"/>
      <c r="H28" s="102"/>
      <c r="I28" s="102"/>
      <c r="J28" s="102"/>
      <c r="K28" s="102"/>
    </row>
    <row r="29" spans="1:11" x14ac:dyDescent="0.25">
      <c r="A29" s="131" t="s">
        <v>246</v>
      </c>
      <c r="B29" s="2"/>
      <c r="C29" s="2"/>
      <c r="D29" s="2"/>
      <c r="E29" s="102"/>
      <c r="F29" s="102"/>
      <c r="G29" s="102"/>
      <c r="H29" s="102"/>
      <c r="I29" s="102"/>
      <c r="J29" s="102"/>
      <c r="K29" s="10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8F70973-CC2B-41B7-B1D6-E7836FA20F0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Menú</vt:lpstr>
      <vt:lpstr>Consolidado Grupos</vt:lpstr>
      <vt:lpstr>Grupos de Investigación</vt:lpstr>
      <vt:lpstr>Investigadores Colciencias</vt:lpstr>
      <vt:lpstr>Semilleros de Investigación</vt:lpstr>
      <vt:lpstr>Proyectos de Investigación</vt:lpstr>
      <vt:lpstr>Productos de investigación</vt:lpstr>
      <vt:lpstr>Incentivos producción Académica</vt:lpstr>
      <vt:lpstr>Consultorías</vt:lpstr>
      <vt:lpstr>Patentes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estadísticas</dc:title>
  <dc:creator/>
  <cp:lastModifiedBy/>
  <dcterms:created xsi:type="dcterms:W3CDTF">2006-09-12T12:46:56Z</dcterms:created>
  <dcterms:modified xsi:type="dcterms:W3CDTF">2021-07-26T16:54:32Z</dcterms:modified>
</cp:coreProperties>
</file>