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chaparros.contrat\Downloads\"/>
    </mc:Choice>
  </mc:AlternateContent>
  <xr:revisionPtr revIDLastSave="0" documentId="13_ncr:1_{B86B761D-5CAE-4954-A905-39CC2D22F78D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Menú" sheetId="1" r:id="rId1"/>
    <sheet name="Inscritos-Admitidos-Nuevos" sheetId="2" r:id="rId2"/>
    <sheet name="Insc-Admi-Nuevos Por Programa" sheetId="7" r:id="rId3"/>
    <sheet name="Insc-Admi-Posgrado" sheetId="5" r:id="rId4"/>
  </sheets>
  <definedNames>
    <definedName name="_xlnm._FilterDatabase" localSheetId="2" hidden="1">'Insc-Admi-Nuevos Por Programa'!$A$48:$AR$48</definedName>
    <definedName name="_xlnm._FilterDatabase" localSheetId="3" hidden="1">'Insc-Admi-Posgrado'!$A$7:$S$383</definedName>
    <definedName name="_xlnm._FilterDatabase" localSheetId="1" hidden="1">'Inscritos-Admitidos-Nuevos'!$A$6:$AF$15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8" i="7" l="1"/>
  <c r="AR14" i="2"/>
  <c r="AQ14" i="2"/>
  <c r="AP14" i="2"/>
  <c r="AL45" i="7" l="1"/>
  <c r="AL265" i="7"/>
  <c r="AL264" i="7"/>
  <c r="AK265" i="7"/>
  <c r="AK264" i="7"/>
  <c r="AL44" i="7" l="1"/>
  <c r="AL43" i="7"/>
  <c r="AL42" i="7"/>
  <c r="AL41" i="7"/>
  <c r="AL40" i="7"/>
  <c r="AL39" i="7"/>
  <c r="AL38" i="7"/>
  <c r="AL37" i="7"/>
  <c r="AL36" i="7"/>
  <c r="AL35" i="7"/>
  <c r="AL34" i="7"/>
  <c r="AK44" i="7"/>
  <c r="AK43" i="7"/>
  <c r="AK42" i="7"/>
  <c r="AK41" i="7"/>
  <c r="AK40" i="7"/>
  <c r="AK39" i="7"/>
  <c r="AK38" i="7"/>
  <c r="AK37" i="7"/>
  <c r="AK36" i="7"/>
  <c r="AK35" i="7"/>
  <c r="AK34" i="7"/>
  <c r="AX14" i="2" l="1"/>
  <c r="AW14" i="2"/>
  <c r="AV14" i="2"/>
  <c r="AJ35" i="7"/>
  <c r="AJ43" i="7" l="1"/>
  <c r="AJ42" i="7"/>
  <c r="AJ41" i="7"/>
  <c r="AJ44" i="7"/>
  <c r="AJ39" i="7"/>
  <c r="AJ40" i="7"/>
  <c r="AJ36" i="7"/>
  <c r="AJ38" i="7"/>
  <c r="AJ37" i="7"/>
  <c r="AU14" i="2" l="1"/>
  <c r="AT14" i="2"/>
  <c r="AS14" i="2"/>
  <c r="AO14" i="2" l="1"/>
  <c r="AN14" i="2"/>
  <c r="AM14" i="2"/>
  <c r="AE42" i="7" l="1"/>
  <c r="AI39" i="7"/>
  <c r="AI36" i="7"/>
  <c r="AI266" i="7"/>
  <c r="AI37" i="7"/>
  <c r="AI41" i="7"/>
  <c r="AI42" i="7"/>
  <c r="AI48" i="7"/>
  <c r="AI34" i="7"/>
  <c r="AI44" i="7"/>
  <c r="X21" i="2"/>
  <c r="X20" i="2"/>
  <c r="X19" i="2"/>
  <c r="W21" i="2"/>
  <c r="W20" i="2"/>
  <c r="W19" i="2"/>
  <c r="V21" i="2"/>
  <c r="V20" i="2"/>
  <c r="V19" i="2"/>
  <c r="U19" i="2"/>
  <c r="AH268" i="7"/>
  <c r="AH43" i="7" s="1"/>
  <c r="AH267" i="7"/>
  <c r="AH42" i="7" s="1"/>
  <c r="AL14" i="2"/>
  <c r="AK14" i="2"/>
  <c r="AJ14" i="2"/>
  <c r="AI35" i="7" l="1"/>
  <c r="AI40" i="7"/>
  <c r="AI43" i="7"/>
  <c r="AI38" i="7"/>
  <c r="B7" i="7"/>
  <c r="AH44" i="7" l="1"/>
  <c r="AH41" i="7"/>
  <c r="AH40" i="7"/>
  <c r="AH39" i="7"/>
  <c r="AH38" i="7"/>
  <c r="AH37" i="7"/>
  <c r="AH36" i="7"/>
  <c r="AH35" i="7"/>
  <c r="AH34" i="7"/>
  <c r="AH33" i="7" l="1"/>
  <c r="AH48" i="7" s="1"/>
  <c r="AG33" i="7"/>
  <c r="G34" i="7"/>
  <c r="B10" i="7"/>
  <c r="B9" i="7" l="1"/>
  <c r="B17" i="7"/>
  <c r="B8" i="7"/>
  <c r="AG43" i="7"/>
  <c r="AG42" i="7"/>
  <c r="AG34" i="7"/>
  <c r="D658" i="7"/>
  <c r="AG35" i="7" l="1"/>
  <c r="AG44" i="7"/>
  <c r="AG38" i="7"/>
  <c r="AG41" i="7"/>
  <c r="AG40" i="7"/>
  <c r="AG39" i="7"/>
  <c r="AG37" i="7"/>
  <c r="AG36" i="7"/>
  <c r="AG48" i="7"/>
  <c r="AG32" i="7" l="1"/>
  <c r="D644" i="7"/>
  <c r="C658" i="7"/>
  <c r="C644" i="7"/>
  <c r="AB643" i="7"/>
  <c r="AA643" i="7"/>
  <c r="Z643" i="7"/>
  <c r="Y643" i="7"/>
  <c r="X643" i="7"/>
  <c r="W643" i="7"/>
  <c r="V643" i="7"/>
  <c r="U643" i="7"/>
  <c r="AI14" i="2" l="1"/>
  <c r="AH14" i="2"/>
  <c r="AG14" i="2"/>
  <c r="AB628" i="7" l="1"/>
  <c r="AA628" i="7"/>
  <c r="Z628" i="7"/>
  <c r="Y628" i="7"/>
  <c r="X628" i="7"/>
  <c r="W628" i="7"/>
  <c r="V628" i="7"/>
  <c r="U628" i="7"/>
  <c r="H13" i="5" l="1"/>
  <c r="B563" i="7" l="1"/>
  <c r="B578" i="7" s="1"/>
  <c r="B592" i="7" s="1"/>
  <c r="B605" i="7" s="1"/>
  <c r="B617" i="7" s="1"/>
  <c r="B629" i="7" s="1"/>
  <c r="B644" i="7" s="1"/>
  <c r="B61" i="7"/>
  <c r="D47" i="7"/>
  <c r="AF44" i="7"/>
  <c r="AE44" i="7"/>
  <c r="AD44" i="7"/>
  <c r="A44" i="7"/>
  <c r="AF43" i="7"/>
  <c r="AE43" i="7"/>
  <c r="AD43" i="7"/>
  <c r="AC43" i="7"/>
  <c r="AB43" i="7"/>
  <c r="AA43" i="7"/>
  <c r="V43" i="7"/>
  <c r="U43" i="7"/>
  <c r="T43" i="7"/>
  <c r="S43" i="7"/>
  <c r="R43" i="7"/>
  <c r="Q43" i="7"/>
  <c r="P43" i="7"/>
  <c r="O43" i="7"/>
  <c r="N43" i="7"/>
  <c r="L43" i="7"/>
  <c r="K43" i="7"/>
  <c r="J43" i="7"/>
  <c r="I43" i="7"/>
  <c r="H43" i="7"/>
  <c r="G43" i="7"/>
  <c r="F43" i="7"/>
  <c r="E43" i="7"/>
  <c r="A43" i="7"/>
  <c r="AF42" i="7"/>
  <c r="AD42" i="7"/>
  <c r="AC42" i="7"/>
  <c r="AB42" i="7"/>
  <c r="AA42" i="7"/>
  <c r="Z42" i="7"/>
  <c r="Y42" i="7"/>
  <c r="X42" i="7"/>
  <c r="W42" i="7"/>
  <c r="T42" i="7"/>
  <c r="S42" i="7"/>
  <c r="R42" i="7"/>
  <c r="Q42" i="7"/>
  <c r="P42" i="7"/>
  <c r="O42" i="7"/>
  <c r="N42" i="7"/>
  <c r="L42" i="7"/>
  <c r="K42" i="7"/>
  <c r="J42" i="7"/>
  <c r="I42" i="7"/>
  <c r="H42" i="7"/>
  <c r="G42" i="7"/>
  <c r="F42" i="7"/>
  <c r="E42" i="7"/>
  <c r="D42" i="7"/>
  <c r="A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L41" i="7"/>
  <c r="K41" i="7"/>
  <c r="J41" i="7"/>
  <c r="I41" i="7"/>
  <c r="H41" i="7"/>
  <c r="G41" i="7"/>
  <c r="F41" i="7"/>
  <c r="E41" i="7"/>
  <c r="D41" i="7"/>
  <c r="A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L40" i="7"/>
  <c r="K40" i="7"/>
  <c r="J40" i="7"/>
  <c r="I40" i="7"/>
  <c r="H40" i="7"/>
  <c r="G40" i="7"/>
  <c r="F40" i="7"/>
  <c r="E40" i="7"/>
  <c r="D40" i="7"/>
  <c r="A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L39" i="7"/>
  <c r="K39" i="7"/>
  <c r="J39" i="7"/>
  <c r="I39" i="7"/>
  <c r="H39" i="7"/>
  <c r="G39" i="7"/>
  <c r="F39" i="7"/>
  <c r="E39" i="7"/>
  <c r="D39" i="7"/>
  <c r="A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L38" i="7"/>
  <c r="K38" i="7"/>
  <c r="J38" i="7"/>
  <c r="I38" i="7"/>
  <c r="H38" i="7"/>
  <c r="G38" i="7"/>
  <c r="F38" i="7"/>
  <c r="E38" i="7"/>
  <c r="D38" i="7"/>
  <c r="A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L37" i="7"/>
  <c r="K37" i="7"/>
  <c r="J37" i="7"/>
  <c r="I37" i="7"/>
  <c r="H37" i="7"/>
  <c r="G37" i="7"/>
  <c r="F37" i="7"/>
  <c r="E37" i="7"/>
  <c r="D37" i="7"/>
  <c r="A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L36" i="7"/>
  <c r="K36" i="7"/>
  <c r="J36" i="7"/>
  <c r="I36" i="7"/>
  <c r="H36" i="7"/>
  <c r="G36" i="7"/>
  <c r="F36" i="7"/>
  <c r="E36" i="7"/>
  <c r="D36" i="7"/>
  <c r="A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L35" i="7"/>
  <c r="K35" i="7"/>
  <c r="J35" i="7"/>
  <c r="I35" i="7"/>
  <c r="H35" i="7"/>
  <c r="G35" i="7"/>
  <c r="F35" i="7"/>
  <c r="E35" i="7"/>
  <c r="D35" i="7"/>
  <c r="A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L34" i="7"/>
  <c r="K34" i="7"/>
  <c r="J34" i="7"/>
  <c r="I34" i="7"/>
  <c r="H34" i="7"/>
  <c r="F34" i="7"/>
  <c r="E34" i="7"/>
  <c r="D34" i="7"/>
  <c r="A34" i="7"/>
  <c r="B76" i="7" l="1"/>
  <c r="B90" i="7" s="1"/>
  <c r="B104" i="7" s="1"/>
  <c r="B118" i="7" s="1"/>
  <c r="B132" i="7" s="1"/>
  <c r="B146" i="7" s="1"/>
  <c r="B160" i="7" s="1"/>
  <c r="B174" i="7" s="1"/>
  <c r="B186" i="7" s="1"/>
  <c r="B198" i="7" s="1"/>
  <c r="B213" i="7" s="1"/>
  <c r="B228" i="7" s="1"/>
  <c r="B242" i="7" s="1"/>
  <c r="B257" i="7" s="1"/>
  <c r="B272" i="7" s="1"/>
  <c r="B287" i="7" s="1"/>
  <c r="B301" i="7" s="1"/>
  <c r="B313" i="7" s="1"/>
  <c r="B328" i="7" s="1"/>
  <c r="B343" i="7" s="1"/>
  <c r="B358" i="7" s="1"/>
  <c r="B373" i="7" s="1"/>
  <c r="B388" i="7" s="1"/>
  <c r="B403" i="7" s="1"/>
  <c r="B418" i="7" s="1"/>
  <c r="B433" i="7" s="1"/>
  <c r="B447" i="7" s="1"/>
  <c r="AF32" i="7"/>
  <c r="B652" i="7"/>
  <c r="B655" i="7"/>
  <c r="B646" i="7"/>
  <c r="B649" i="7"/>
  <c r="B651" i="7"/>
  <c r="B650" i="7"/>
  <c r="B648" i="7"/>
  <c r="B656" i="7"/>
  <c r="B647" i="7"/>
  <c r="B653" i="7"/>
  <c r="B654" i="7"/>
  <c r="B658" i="7"/>
  <c r="B672" i="7" s="1"/>
  <c r="B687" i="7" s="1"/>
  <c r="AA32" i="7"/>
  <c r="Y32" i="7"/>
  <c r="V32" i="7"/>
  <c r="AD32" i="7"/>
  <c r="W32" i="7"/>
  <c r="AE32" i="7"/>
  <c r="X32" i="7"/>
  <c r="AB32" i="7"/>
  <c r="Z32" i="7"/>
  <c r="U32" i="7"/>
  <c r="AC32" i="7"/>
  <c r="B15" i="7"/>
  <c r="B12" i="7"/>
  <c r="B11" i="7"/>
  <c r="B16" i="7"/>
  <c r="B14" i="7"/>
  <c r="B13" i="7"/>
  <c r="B698" i="7" l="1"/>
  <c r="B699" i="7"/>
  <c r="B694" i="7"/>
  <c r="B693" i="7"/>
  <c r="B692" i="7"/>
  <c r="B691" i="7"/>
  <c r="B696" i="7"/>
  <c r="B697" i="7"/>
  <c r="B690" i="7"/>
  <c r="B695" i="7"/>
  <c r="B689" i="7"/>
  <c r="B682" i="7"/>
  <c r="B683" i="7"/>
  <c r="B681" i="7"/>
  <c r="B680" i="7"/>
  <c r="B675" i="7"/>
  <c r="B674" i="7"/>
  <c r="B676" i="7"/>
  <c r="B684" i="7"/>
  <c r="B677" i="7"/>
  <c r="B678" i="7"/>
  <c r="B679" i="7"/>
  <c r="B459" i="7"/>
  <c r="B663" i="7"/>
  <c r="B664" i="7"/>
  <c r="B662" i="7"/>
  <c r="B667" i="7"/>
  <c r="B665" i="7"/>
  <c r="B670" i="7"/>
  <c r="B661" i="7"/>
  <c r="B669" i="7"/>
  <c r="B660" i="7"/>
  <c r="B668" i="7"/>
  <c r="B666" i="7"/>
  <c r="U21" i="2"/>
  <c r="U20" i="2"/>
  <c r="B473" i="7" l="1"/>
  <c r="AD14" i="2"/>
  <c r="AE14" i="2"/>
  <c r="AF14" i="2"/>
  <c r="B488" i="7" l="1"/>
  <c r="T21" i="2"/>
  <c r="S21" i="2"/>
  <c r="T20" i="2"/>
  <c r="S20" i="2"/>
  <c r="R20" i="2"/>
  <c r="Q20" i="2"/>
  <c r="P20" i="2"/>
  <c r="O20" i="2"/>
  <c r="T19" i="2"/>
  <c r="S19" i="2"/>
  <c r="R19" i="2"/>
  <c r="Q19" i="2"/>
  <c r="O19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O10" i="2"/>
  <c r="P19" i="2" s="1"/>
  <c r="B503" i="7" l="1"/>
  <c r="AF18" i="7"/>
  <c r="AE18" i="7"/>
  <c r="AC18" i="7"/>
  <c r="AH18" i="7"/>
  <c r="Y18" i="7"/>
  <c r="Z18" i="7"/>
  <c r="AD18" i="7"/>
  <c r="B518" i="7"/>
  <c r="AJ18" i="7" s="1"/>
  <c r="AG10" i="7"/>
  <c r="O14" i="2"/>
  <c r="AI18" i="7" l="1"/>
  <c r="AK11" i="7"/>
  <c r="AK9" i="7"/>
  <c r="W18" i="7"/>
  <c r="AK12" i="7"/>
  <c r="AK13" i="7"/>
  <c r="AB18" i="7"/>
  <c r="AK16" i="7"/>
  <c r="AK15" i="7"/>
  <c r="AJ10" i="7"/>
  <c r="AK17" i="7"/>
  <c r="AK10" i="7"/>
  <c r="AL10" i="7"/>
  <c r="AK14" i="7"/>
  <c r="AL9" i="7"/>
  <c r="AA18" i="7"/>
  <c r="AK18" i="7"/>
  <c r="AL13" i="7"/>
  <c r="AL12" i="7"/>
  <c r="AL14" i="7"/>
  <c r="AL15" i="7"/>
  <c r="AG18" i="7"/>
  <c r="X18" i="7"/>
  <c r="AL16" i="7"/>
  <c r="AL17" i="7"/>
  <c r="AL11" i="7"/>
  <c r="AJ17" i="7"/>
  <c r="AJ9" i="7"/>
  <c r="AJ14" i="7"/>
  <c r="AJ11" i="7"/>
  <c r="AJ12" i="7"/>
  <c r="AJ15" i="7"/>
  <c r="AJ16" i="7"/>
  <c r="AJ13" i="7"/>
  <c r="AI10" i="7"/>
  <c r="AH11" i="7"/>
  <c r="AH16" i="7"/>
  <c r="AH9" i="7"/>
  <c r="AI17" i="7"/>
  <c r="AI9" i="7"/>
  <c r="AI8" i="7"/>
  <c r="AI11" i="7"/>
  <c r="AI16" i="7"/>
  <c r="AI12" i="7"/>
  <c r="AI15" i="7"/>
  <c r="AI14" i="7"/>
  <c r="AI13" i="7"/>
  <c r="AH15" i="7"/>
  <c r="AH13" i="7"/>
  <c r="AH10" i="7"/>
  <c r="AH8" i="7"/>
  <c r="J9" i="7"/>
  <c r="AH14" i="7"/>
  <c r="AH17" i="7"/>
  <c r="AH12" i="7"/>
  <c r="D15" i="7"/>
  <c r="D17" i="7"/>
  <c r="AD15" i="7"/>
  <c r="F13" i="7"/>
  <c r="E16" i="7"/>
  <c r="L9" i="7"/>
  <c r="AG8" i="7"/>
  <c r="P15" i="7"/>
  <c r="R14" i="7"/>
  <c r="T16" i="7"/>
  <c r="D9" i="7"/>
  <c r="T10" i="7"/>
  <c r="U13" i="7"/>
  <c r="J17" i="7"/>
  <c r="K11" i="7"/>
  <c r="F8" i="7"/>
  <c r="AA15" i="7"/>
  <c r="AE13" i="7"/>
  <c r="E17" i="7"/>
  <c r="X11" i="7"/>
  <c r="K9" i="7"/>
  <c r="N15" i="7"/>
  <c r="AF13" i="7"/>
  <c r="R17" i="7"/>
  <c r="AE9" i="7"/>
  <c r="V9" i="7"/>
  <c r="I15" i="7"/>
  <c r="X13" i="7"/>
  <c r="AD16" i="7"/>
  <c r="AC8" i="7"/>
  <c r="V15" i="7"/>
  <c r="P13" i="7"/>
  <c r="V16" i="7"/>
  <c r="G10" i="7"/>
  <c r="G12" i="7"/>
  <c r="D14" i="7"/>
  <c r="O16" i="7"/>
  <c r="L8" i="7"/>
  <c r="V12" i="7"/>
  <c r="N11" i="7"/>
  <c r="AD11" i="7"/>
  <c r="V11" i="7"/>
  <c r="Q10" i="7"/>
  <c r="AE17" i="7"/>
  <c r="S13" i="7"/>
  <c r="U12" i="7"/>
  <c r="AG16" i="7"/>
  <c r="AC15" i="7"/>
  <c r="G14" i="7"/>
  <c r="AB16" i="7"/>
  <c r="AA9" i="7"/>
  <c r="AG15" i="7"/>
  <c r="P12" i="7"/>
  <c r="N14" i="7"/>
  <c r="P16" i="7"/>
  <c r="AD8" i="7"/>
  <c r="Z15" i="7"/>
  <c r="Q13" i="7"/>
  <c r="N17" i="7"/>
  <c r="P11" i="7"/>
  <c r="N9" i="7"/>
  <c r="O15" i="7"/>
  <c r="H13" i="7"/>
  <c r="Z17" i="7"/>
  <c r="G9" i="7"/>
  <c r="H8" i="7"/>
  <c r="Y15" i="7"/>
  <c r="E13" i="7"/>
  <c r="D16" i="7"/>
  <c r="AD9" i="7"/>
  <c r="Z8" i="7"/>
  <c r="J15" i="7"/>
  <c r="AF14" i="7"/>
  <c r="I16" i="7"/>
  <c r="U11" i="7"/>
  <c r="W15" i="7"/>
  <c r="X14" i="7"/>
  <c r="AF16" i="7"/>
  <c r="Y10" i="7"/>
  <c r="Q14" i="7"/>
  <c r="S8" i="7"/>
  <c r="H9" i="7"/>
  <c r="Z10" i="7"/>
  <c r="AA17" i="7"/>
  <c r="Z16" i="7"/>
  <c r="AG12" i="7"/>
  <c r="Y12" i="7"/>
  <c r="AD14" i="7"/>
  <c r="R16" i="7"/>
  <c r="R9" i="7"/>
  <c r="O10" i="7"/>
  <c r="O12" i="7"/>
  <c r="T14" i="7"/>
  <c r="AE11" i="7"/>
  <c r="T8" i="7"/>
  <c r="E15" i="7"/>
  <c r="O13" i="7"/>
  <c r="I17" i="7"/>
  <c r="P9" i="7"/>
  <c r="AA8" i="7"/>
  <c r="G15" i="7"/>
  <c r="N13" i="7"/>
  <c r="L16" i="7"/>
  <c r="U9" i="7"/>
  <c r="F9" i="7"/>
  <c r="AC12" i="7"/>
  <c r="O14" i="7"/>
  <c r="S16" i="7"/>
  <c r="T9" i="7"/>
  <c r="Q9" i="7"/>
  <c r="E12" i="7"/>
  <c r="F14" i="7"/>
  <c r="J16" i="7"/>
  <c r="Z9" i="7"/>
  <c r="R12" i="7"/>
  <c r="V14" i="7"/>
  <c r="G16" i="7"/>
  <c r="H10" i="7"/>
  <c r="AB15" i="7"/>
  <c r="G17" i="7"/>
  <c r="S11" i="7"/>
  <c r="R10" i="7"/>
  <c r="Z13" i="7"/>
  <c r="L11" i="7"/>
  <c r="G11" i="7"/>
  <c r="Y13" i="7"/>
  <c r="W10" i="7"/>
  <c r="AE12" i="7"/>
  <c r="Z14" i="7"/>
  <c r="F16" i="7"/>
  <c r="D8" i="7"/>
  <c r="X10" i="7"/>
  <c r="T12" i="7"/>
  <c r="Y17" i="7"/>
  <c r="AC11" i="7"/>
  <c r="P8" i="7"/>
  <c r="K15" i="7"/>
  <c r="V13" i="7"/>
  <c r="U16" i="7"/>
  <c r="W9" i="7"/>
  <c r="AG17" i="7"/>
  <c r="S15" i="7"/>
  <c r="W14" i="7"/>
  <c r="AA16" i="7"/>
  <c r="AB9" i="7"/>
  <c r="AF8" i="7"/>
  <c r="AB12" i="7"/>
  <c r="AC14" i="7"/>
  <c r="H16" i="7"/>
  <c r="E8" i="7"/>
  <c r="L10" i="7"/>
  <c r="Q12" i="7"/>
  <c r="U14" i="7"/>
  <c r="AE16" i="7"/>
  <c r="S10" i="7"/>
  <c r="AD12" i="7"/>
  <c r="L14" i="7"/>
  <c r="W16" i="7"/>
  <c r="K10" i="7"/>
  <c r="T13" i="7"/>
  <c r="I11" i="7"/>
  <c r="H12" i="7"/>
  <c r="S14" i="7"/>
  <c r="K8" i="7"/>
  <c r="U10" i="7"/>
  <c r="N12" i="7"/>
  <c r="X12" i="7"/>
  <c r="AE15" i="7"/>
  <c r="Q17" i="7"/>
  <c r="H11" i="7"/>
  <c r="O9" i="7"/>
  <c r="AG9" i="7"/>
  <c r="F10" i="7"/>
  <c r="AF12" i="7"/>
  <c r="H14" i="7"/>
  <c r="E11" i="7"/>
  <c r="J8" i="7"/>
  <c r="AF10" i="7"/>
  <c r="AC13" i="7"/>
  <c r="S17" i="7"/>
  <c r="T11" i="7"/>
  <c r="AG11" i="7"/>
  <c r="AE14" i="7"/>
  <c r="K16" i="7"/>
  <c r="S9" i="7"/>
  <c r="AG14" i="7"/>
  <c r="K12" i="7"/>
  <c r="K14" i="7"/>
  <c r="Q16" i="7"/>
  <c r="N8" i="7"/>
  <c r="AC10" i="7"/>
  <c r="F11" i="7"/>
  <c r="J14" i="7"/>
  <c r="Y14" i="7"/>
  <c r="AB17" i="7"/>
  <c r="L13" i="7"/>
  <c r="F15" i="7"/>
  <c r="I9" i="7"/>
  <c r="AA10" i="7"/>
  <c r="T15" i="7"/>
  <c r="U17" i="7"/>
  <c r="AB11" i="7"/>
  <c r="W8" i="7"/>
  <c r="AD10" i="7"/>
  <c r="J13" i="7"/>
  <c r="V17" i="7"/>
  <c r="AF11" i="7"/>
  <c r="AG13" i="7"/>
  <c r="L12" i="7"/>
  <c r="E14" i="7"/>
  <c r="Y16" i="7"/>
  <c r="V8" i="7"/>
  <c r="E10" i="7"/>
  <c r="I12" i="7"/>
  <c r="AA14" i="7"/>
  <c r="O11" i="7"/>
  <c r="AB8" i="7"/>
  <c r="W12" i="7"/>
  <c r="AA12" i="7"/>
  <c r="AF17" i="7"/>
  <c r="J11" i="7"/>
  <c r="Q8" i="7"/>
  <c r="AB10" i="7"/>
  <c r="S12" i="7"/>
  <c r="X17" i="7"/>
  <c r="Y11" i="7"/>
  <c r="V10" i="7"/>
  <c r="J12" i="7"/>
  <c r="P17" i="7"/>
  <c r="R11" i="7"/>
  <c r="R15" i="7"/>
  <c r="G13" i="7"/>
  <c r="N16" i="7"/>
  <c r="AC9" i="7"/>
  <c r="R13" i="7"/>
  <c r="T17" i="7"/>
  <c r="U8" i="7"/>
  <c r="AC16" i="7"/>
  <c r="X8" i="7"/>
  <c r="L15" i="7"/>
  <c r="AC17" i="7"/>
  <c r="AB14" i="7"/>
  <c r="I10" i="7"/>
  <c r="K13" i="7"/>
  <c r="AD17" i="7"/>
  <c r="Q11" i="7"/>
  <c r="I8" i="7"/>
  <c r="U15" i="7"/>
  <c r="I13" i="7"/>
  <c r="K17" i="7"/>
  <c r="X9" i="7"/>
  <c r="J10" i="7"/>
  <c r="D12" i="7"/>
  <c r="I14" i="7"/>
  <c r="W11" i="7"/>
  <c r="R8" i="7"/>
  <c r="N10" i="7"/>
  <c r="Z12" i="7"/>
  <c r="H17" i="7"/>
  <c r="D11" i="7"/>
  <c r="Y8" i="7"/>
  <c r="P10" i="7"/>
  <c r="D13" i="7"/>
  <c r="W17" i="7"/>
  <c r="AA11" i="7"/>
  <c r="AE8" i="7"/>
  <c r="D10" i="7"/>
  <c r="W13" i="7"/>
  <c r="O17" i="7"/>
  <c r="Z11" i="7"/>
  <c r="AE10" i="7"/>
  <c r="AB13" i="7"/>
  <c r="F17" i="7"/>
  <c r="G8" i="7"/>
  <c r="Q15" i="7"/>
  <c r="P14" i="7"/>
  <c r="X16" i="7"/>
  <c r="E9" i="7"/>
  <c r="AF15" i="7"/>
  <c r="AF9" i="7"/>
  <c r="H15" i="7"/>
  <c r="AD13" i="7"/>
  <c r="F12" i="7"/>
  <c r="O8" i="7"/>
  <c r="X15" i="7"/>
  <c r="L17" i="7"/>
  <c r="AA13" i="7"/>
  <c r="Y9" i="7"/>
</calcChain>
</file>

<file path=xl/sharedStrings.xml><?xml version="1.0" encoding="utf-8"?>
<sst xmlns="http://schemas.openxmlformats.org/spreadsheetml/2006/main" count="3650" uniqueCount="658">
  <si>
    <t xml:space="preserve">Elaborado por: Oficina de Planeación </t>
  </si>
  <si>
    <t>Estudiantes Inscritos, Matriculados, Nuevos - Bogotá</t>
  </si>
  <si>
    <t>Estudiantes Inscritos, Matriculados, Nuevos - Posgrado*</t>
  </si>
  <si>
    <t>2016-II</t>
  </si>
  <si>
    <t>2017-I</t>
  </si>
  <si>
    <t>2017-II</t>
  </si>
  <si>
    <t>2018-I</t>
  </si>
  <si>
    <t>2018-II</t>
  </si>
  <si>
    <t>2019-I</t>
  </si>
  <si>
    <t>Inscritos</t>
  </si>
  <si>
    <t>Admitidos</t>
  </si>
  <si>
    <t>Nuevos</t>
  </si>
  <si>
    <t>Tecnológica</t>
  </si>
  <si>
    <t>Universitaria</t>
  </si>
  <si>
    <t>Especialización</t>
  </si>
  <si>
    <t>Maestría</t>
  </si>
  <si>
    <t>Doctorado</t>
  </si>
  <si>
    <t>Utadeo</t>
  </si>
  <si>
    <t>Estudiantes Inscritos, Matriculados, Nuevos - Universitaria Bogotá</t>
  </si>
  <si>
    <t>2011-I</t>
  </si>
  <si>
    <t>2011-II</t>
  </si>
  <si>
    <t>2012-I</t>
  </si>
  <si>
    <t>2012-II</t>
  </si>
  <si>
    <t>2013-I</t>
  </si>
  <si>
    <t>2013-II</t>
  </si>
  <si>
    <t>2014-I</t>
  </si>
  <si>
    <t>2014-II</t>
  </si>
  <si>
    <t>2015-I</t>
  </si>
  <si>
    <t>2015-II</t>
  </si>
  <si>
    <t>2016-I</t>
  </si>
  <si>
    <t>Fuente: Dirección de Planeación y Finanzas</t>
  </si>
  <si>
    <t>Administración de Empresas</t>
  </si>
  <si>
    <t>Economía</t>
  </si>
  <si>
    <t>Contaduría Pública</t>
  </si>
  <si>
    <t>Estudiantes Inscritos- Admitidos- Nuevos por Programa (Bogotá)</t>
  </si>
  <si>
    <t>Comercio Internacional Y Finanzas</t>
  </si>
  <si>
    <t>Mercadeo</t>
  </si>
  <si>
    <t>Seleccióne el programa:</t>
  </si>
  <si>
    <t>Relaciones Internacionales</t>
  </si>
  <si>
    <t>Historia del Arte</t>
  </si>
  <si>
    <t>2006-I</t>
  </si>
  <si>
    <t>2006-II</t>
  </si>
  <si>
    <t>2007-I</t>
  </si>
  <si>
    <t>2007-II</t>
  </si>
  <si>
    <t>2008-I</t>
  </si>
  <si>
    <t>2008-II</t>
  </si>
  <si>
    <t>2009-I</t>
  </si>
  <si>
    <t>2009-II</t>
  </si>
  <si>
    <t>2010-I</t>
  </si>
  <si>
    <t>2010-II</t>
  </si>
  <si>
    <t>Derecho</t>
  </si>
  <si>
    <t>Ciencia Política y Gobierno</t>
  </si>
  <si>
    <t>Comunicación Social Y Periodismo</t>
  </si>
  <si>
    <t>Nuevo regular</t>
  </si>
  <si>
    <t>Convenio</t>
  </si>
  <si>
    <t>Transferencias externas</t>
  </si>
  <si>
    <t>Tecnología en Producción Radial</t>
  </si>
  <si>
    <t>Reingresos</t>
  </si>
  <si>
    <t>Tecnología en Cine y Televisión</t>
  </si>
  <si>
    <t>Reintegros</t>
  </si>
  <si>
    <t>Biología Ambiental</t>
  </si>
  <si>
    <t>Ser Pilo Paga</t>
  </si>
  <si>
    <t>Biología Marina</t>
  </si>
  <si>
    <t>Doble Programa</t>
  </si>
  <si>
    <t>Ingeniería de Alimentos</t>
  </si>
  <si>
    <t>Generación E</t>
  </si>
  <si>
    <t>Ingeniería Ambiental</t>
  </si>
  <si>
    <t>Ingeniería Química</t>
  </si>
  <si>
    <t>Ingeniería Industrial</t>
  </si>
  <si>
    <t>Ingeniería de Sistemas</t>
  </si>
  <si>
    <t>Realización en Animación</t>
  </si>
  <si>
    <t xml:space="preserve">Nota: -Informacion de Doble Programa disponible a partir de 2014-II, corresponde a estudiantes que tienen matriculado como segundo programa 
           -Ser Pilo Paga corresponde a la matricula total de cada semestre </t>
  </si>
  <si>
    <t>Ingeniería En Automatización</t>
  </si>
  <si>
    <t>Publicidad</t>
  </si>
  <si>
    <t>Arquitectura</t>
  </si>
  <si>
    <t>Diseño Gráfico</t>
  </si>
  <si>
    <t>Diseño Industrial</t>
  </si>
  <si>
    <t>Artes Plásticas</t>
  </si>
  <si>
    <t>Diseño y Gestión de la Moda</t>
  </si>
  <si>
    <t>Notas Planeación: SPP se obtiene de bases consolidadas par SNIES, SOLO SE SUMAN LOS ESTADOS de estudiantes activos (1,2,3). Dos Tecnologías no estan incluidas por el momento, y se suman los SPP manual</t>
  </si>
  <si>
    <t>Estudios literarios y edición</t>
  </si>
  <si>
    <t xml:space="preserve">Se oculta transferencia Interna, no se realiza la identificación desde el UXXI, ademas no se deben contar como nuevos. </t>
  </si>
  <si>
    <t>Solo Universitaria</t>
  </si>
  <si>
    <t>Fotografía</t>
  </si>
  <si>
    <t>Mercadeo - Virtual</t>
  </si>
  <si>
    <t>Administración de Sistemas de Infromación</t>
  </si>
  <si>
    <t>Administración de Empresas Agropecuarias</t>
  </si>
  <si>
    <t>Administración de Empresas Agropecuarias - Virtual</t>
  </si>
  <si>
    <t>Tecnología en Gestión del Transporte</t>
  </si>
  <si>
    <t>Transferencias internas</t>
  </si>
  <si>
    <t>TecnologÍa en Gestión de Exportaciones e Importaciones</t>
  </si>
  <si>
    <t>Tecnología en Robótica y Automatización Industrial</t>
  </si>
  <si>
    <t>Tecnología en Realización de Audiovisuales y Multimedia</t>
  </si>
  <si>
    <t>Tecnología en Producción de Imagen Fotográfica</t>
  </si>
  <si>
    <t>Tecnología en Producción Digital para Medios Impresos y Electronicos</t>
  </si>
  <si>
    <t>Tecnología en Representación de la Arquitectura</t>
  </si>
  <si>
    <t>Tecnología En Gestión del Transporte</t>
  </si>
  <si>
    <t>Tecnología En Gestión De Exportaciones E Importaciones</t>
  </si>
  <si>
    <t>Realización en animación</t>
  </si>
  <si>
    <t>* A partir de 2011-I cambia la denominación del programa</t>
  </si>
  <si>
    <t>Diseño Interactivo</t>
  </si>
  <si>
    <t>Tecnología en producción de Imagen Fotográfica</t>
  </si>
  <si>
    <t>Facultad de Artes y Diseño</t>
  </si>
  <si>
    <t>Facultad de Ciencias Económicas y Administrativas</t>
  </si>
  <si>
    <t>Facultad de Ciencias Sociales</t>
  </si>
  <si>
    <t>Estudiantes Inscritos- Admitidos- Nuevos por Programa Posgrado</t>
  </si>
  <si>
    <t>Cod SNIES</t>
  </si>
  <si>
    <t>Nombre Programa</t>
  </si>
  <si>
    <t>Ciudad Oferta</t>
  </si>
  <si>
    <t>Maestría en Arquitectura</t>
  </si>
  <si>
    <t>Bogota D.C.</t>
  </si>
  <si>
    <t>Cartagena</t>
  </si>
  <si>
    <t>Maestría en Gestión del Diseño</t>
  </si>
  <si>
    <t>Maestría en Diseño de Producto</t>
  </si>
  <si>
    <t>Maestría en Publicidad</t>
  </si>
  <si>
    <t>Maestría en Territorio y Ciudad</t>
  </si>
  <si>
    <t>Especialización en Diseño Urbano</t>
  </si>
  <si>
    <t>Especialización en Gerencia de Diseño</t>
  </si>
  <si>
    <t>Especialización en Gerencia de Publicidad</t>
  </si>
  <si>
    <t>Facultad de Ciencias Naturales e Ingeniería</t>
  </si>
  <si>
    <t>Doctorado en Ciencias del Mar</t>
  </si>
  <si>
    <t>Doctorado en Modelado en Política y Gestión Pública</t>
  </si>
  <si>
    <t>Doctorado en Ciencias Ambientales y Sostenibilidad</t>
  </si>
  <si>
    <t>Maestría en Ciencias Ambientales</t>
  </si>
  <si>
    <t>Maestría en Ciencias Marinas</t>
  </si>
  <si>
    <t>Santa Marta</t>
  </si>
  <si>
    <t>Maestría en Gestión Ambiental de Sistemas Marino Costeros</t>
  </si>
  <si>
    <t>Maestría en Ingeniería - Gestión Sostenible de La energia</t>
  </si>
  <si>
    <t xml:space="preserve">Maestría en Ingeniería de la Gestión </t>
  </si>
  <si>
    <t>Maestría en Ingeniería de Procesos y Sistemas Industriales</t>
  </si>
  <si>
    <t>Maestría en Ingeniería y Analítica de Datos</t>
  </si>
  <si>
    <t>Maestría en Modelado y Simulación</t>
  </si>
  <si>
    <t>Maestría en Bioprospección y Biocomercio</t>
  </si>
  <si>
    <t>Especialización en desarrollo de Bases de Datos</t>
  </si>
  <si>
    <t>Especialización en Evaluación del Impacto Ambiental de Proyectos</t>
  </si>
  <si>
    <t>Ibagué</t>
  </si>
  <si>
    <t>Especialización en Levantamientos Agrológicos</t>
  </si>
  <si>
    <t>Maestría en Argumentación, Retórica y Razonamiento</t>
  </si>
  <si>
    <t>Maestría en Ciudadanía y derechos Humanos</t>
  </si>
  <si>
    <t>Maestría en Creación y Dirección de Medios</t>
  </si>
  <si>
    <t>Maestría en Estética E Historia del Arte</t>
  </si>
  <si>
    <t>Maestría en Gestión y Producción Cultural y Audiovisual</t>
  </si>
  <si>
    <t>Maestría en Relaciones Internacionales</t>
  </si>
  <si>
    <t>Maestría en Semiótica</t>
  </si>
  <si>
    <t>Maestría en Derecho Ambiental y Sostenibilidad</t>
  </si>
  <si>
    <t>Maestría en Comercio Internacional</t>
  </si>
  <si>
    <t>Maestría en Economía</t>
  </si>
  <si>
    <t>Maestría en Gestión y Politicas de Salud</t>
  </si>
  <si>
    <t>Especialización en Administración y Auditoría Tributaria</t>
  </si>
  <si>
    <t>Especialización en Economia y Gestión de La Salud</t>
  </si>
  <si>
    <t>Especialización en Estándares Internacionales de Contabilidad y  Auditoría</t>
  </si>
  <si>
    <t>Especialización en Gerencia  Logística Comercial Nacional E Internacional</t>
  </si>
  <si>
    <t>Especialización en Gerencia de Mercadeo</t>
  </si>
  <si>
    <t>Valledupar</t>
  </si>
  <si>
    <t>Pasto</t>
  </si>
  <si>
    <t>Especialización en Gerencia del Talento Humano</t>
  </si>
  <si>
    <t>Especialización en Gerencia del Transporte</t>
  </si>
  <si>
    <t>Especialización en Gerencia en Gobierno y Gestión Pública</t>
  </si>
  <si>
    <t>Especialización en Gerencia Financiera</t>
  </si>
  <si>
    <t>Especialización en Gerencia Logística Comercial Nacional E Internacional</t>
  </si>
  <si>
    <t>Especialización en Gerencia y Auditoría de La Calidad en Salud</t>
  </si>
  <si>
    <t>Cucuta</t>
  </si>
  <si>
    <t>Neiva</t>
  </si>
  <si>
    <t>Especialización en Gestión de La Seguridad y Salud en el Trabajo</t>
  </si>
  <si>
    <t>Especialización En Mercado De Capitales Y Portafolios De Inversión</t>
  </si>
  <si>
    <t xml:space="preserve">Elaborado por: Oficina de Planeacion </t>
  </si>
  <si>
    <t>2019-II</t>
  </si>
  <si>
    <t>2019-2</t>
  </si>
  <si>
    <t>Cine y Televisión</t>
  </si>
  <si>
    <t>2-Inscritos</t>
  </si>
  <si>
    <t>1-Inscritos</t>
  </si>
  <si>
    <t>2-Admitidos</t>
  </si>
  <si>
    <t>1-Admitidos</t>
  </si>
  <si>
    <t>2-Nuevo regular</t>
  </si>
  <si>
    <t>1-Nuevo regular</t>
  </si>
  <si>
    <t>2-Convenio</t>
  </si>
  <si>
    <t>1-Convenio</t>
  </si>
  <si>
    <t>2-Transferencias internas</t>
  </si>
  <si>
    <t>1-Transferencias internas</t>
  </si>
  <si>
    <t>2-Transferencias externas</t>
  </si>
  <si>
    <t>1-Transferencias externas</t>
  </si>
  <si>
    <t>2-Reingresos</t>
  </si>
  <si>
    <t>1-Reingresos</t>
  </si>
  <si>
    <t>2-Reintegros</t>
  </si>
  <si>
    <t>1-Reintegros</t>
  </si>
  <si>
    <t>2-Ser Pilo Paga</t>
  </si>
  <si>
    <t>1-Ser Pilo Paga</t>
  </si>
  <si>
    <t>2-Doble Programa</t>
  </si>
  <si>
    <t>1-Doble Programa</t>
  </si>
  <si>
    <t>2-Generación E</t>
  </si>
  <si>
    <t>1-Generación E</t>
  </si>
  <si>
    <t>3-Inscritos</t>
  </si>
  <si>
    <t>3-Admitidos</t>
  </si>
  <si>
    <t>3-Nuevo regular</t>
  </si>
  <si>
    <t>3-Convenio</t>
  </si>
  <si>
    <t>3-Transferencias internas</t>
  </si>
  <si>
    <t>3-Transferencias externas</t>
  </si>
  <si>
    <t>3-Reingresos</t>
  </si>
  <si>
    <t>3-Reintegros</t>
  </si>
  <si>
    <t>3-Ser Pilo Paga</t>
  </si>
  <si>
    <t>3-Doble Programa</t>
  </si>
  <si>
    <t>3-Generación E</t>
  </si>
  <si>
    <t>4-Inscritos</t>
  </si>
  <si>
    <t>4-Admitidos</t>
  </si>
  <si>
    <t>4-Nuevo regular</t>
  </si>
  <si>
    <t>4-Convenio</t>
  </si>
  <si>
    <t>4-Transferencias internas</t>
  </si>
  <si>
    <t>4-Transferencias externas</t>
  </si>
  <si>
    <t>4-Reingresos</t>
  </si>
  <si>
    <t>4-Reintegros</t>
  </si>
  <si>
    <t>4-Ser Pilo Paga</t>
  </si>
  <si>
    <t>4-Doble Programa</t>
  </si>
  <si>
    <t>4-Generación E</t>
  </si>
  <si>
    <t>5-Inscritos</t>
  </si>
  <si>
    <t>5-Admitidos</t>
  </si>
  <si>
    <t>5-Nuevo regular</t>
  </si>
  <si>
    <t>5-Convenio</t>
  </si>
  <si>
    <t>5-Transferencias internas</t>
  </si>
  <si>
    <t>5-Transferencias externas</t>
  </si>
  <si>
    <t>5-Reingresos</t>
  </si>
  <si>
    <t>5-Reintegros</t>
  </si>
  <si>
    <t>5-Ser Pilo Paga</t>
  </si>
  <si>
    <t>5-Doble Programa</t>
  </si>
  <si>
    <t>5-Generación E</t>
  </si>
  <si>
    <t>6-Inscritos</t>
  </si>
  <si>
    <t>6-Admitidos</t>
  </si>
  <si>
    <t>6-Nuevo regular</t>
  </si>
  <si>
    <t>6-Convenio</t>
  </si>
  <si>
    <t>6-Transferencias internas</t>
  </si>
  <si>
    <t>6-Transferencias externas</t>
  </si>
  <si>
    <t>6-Reingresos</t>
  </si>
  <si>
    <t>6-Reintegros</t>
  </si>
  <si>
    <t>6-Ser Pilo Paga</t>
  </si>
  <si>
    <t>6-Doble Programa</t>
  </si>
  <si>
    <t>6-Generación E</t>
  </si>
  <si>
    <t>7-Inscritos</t>
  </si>
  <si>
    <t>7-Admitidos</t>
  </si>
  <si>
    <t>7-Nuevo regular</t>
  </si>
  <si>
    <t>7-Convenio</t>
  </si>
  <si>
    <t>7-Transferencias internas</t>
  </si>
  <si>
    <t>7-Transferencias externas</t>
  </si>
  <si>
    <t>7-Reingresos</t>
  </si>
  <si>
    <t>7-Reintegros</t>
  </si>
  <si>
    <t>7-Ser Pilo Paga</t>
  </si>
  <si>
    <t>7-Doble Programa</t>
  </si>
  <si>
    <t>7-Generación E</t>
  </si>
  <si>
    <t>8-Inscritos</t>
  </si>
  <si>
    <t>8-Admitidos</t>
  </si>
  <si>
    <t>8-Nuevo regular</t>
  </si>
  <si>
    <t>8-Convenio</t>
  </si>
  <si>
    <t>8-Transferencias internas</t>
  </si>
  <si>
    <t>8-Transferencias externas</t>
  </si>
  <si>
    <t>8-Reingresos</t>
  </si>
  <si>
    <t>8-Reintegros</t>
  </si>
  <si>
    <t>8-Ser Pilo Paga</t>
  </si>
  <si>
    <t>8-Doble Programa</t>
  </si>
  <si>
    <t>8-Generación E</t>
  </si>
  <si>
    <t>9-Inscritos</t>
  </si>
  <si>
    <t>9-Admitidos</t>
  </si>
  <si>
    <t>9-Nuevo regular</t>
  </si>
  <si>
    <t>9-Convenio</t>
  </si>
  <si>
    <t>9-Transferencias internas</t>
  </si>
  <si>
    <t>9-Transferencias externas</t>
  </si>
  <si>
    <t>9-Reingresos</t>
  </si>
  <si>
    <t>9-Reintegros</t>
  </si>
  <si>
    <t>9-Ser Pilo Paga</t>
  </si>
  <si>
    <t>9-Doble Programa</t>
  </si>
  <si>
    <t>9-Generación E</t>
  </si>
  <si>
    <t>10-Inscritos</t>
  </si>
  <si>
    <t>10-Admitidos</t>
  </si>
  <si>
    <t>10-Nuevo regular</t>
  </si>
  <si>
    <t>10-Convenio</t>
  </si>
  <si>
    <t>10-Transferencias internas</t>
  </si>
  <si>
    <t>10-Transferencias externas</t>
  </si>
  <si>
    <t>10-Reingresos</t>
  </si>
  <si>
    <t>10-Reintegros</t>
  </si>
  <si>
    <t>10-Generación E</t>
  </si>
  <si>
    <t>11-Inscritos</t>
  </si>
  <si>
    <t>11-Admitidos</t>
  </si>
  <si>
    <t>11-Nuevo regular</t>
  </si>
  <si>
    <t>11-Convenio</t>
  </si>
  <si>
    <t>11-Transferencias internas</t>
  </si>
  <si>
    <t>11-Transferencias externas</t>
  </si>
  <si>
    <t>11-Reingresos</t>
  </si>
  <si>
    <t>11-Reintegros</t>
  </si>
  <si>
    <t>11-Generación E</t>
  </si>
  <si>
    <t>12-Inscritos</t>
  </si>
  <si>
    <t>12-Admitidos</t>
  </si>
  <si>
    <t>12-Nuevo regular</t>
  </si>
  <si>
    <t>12-Convenio</t>
  </si>
  <si>
    <t>12-Transferencias internas</t>
  </si>
  <si>
    <t>12-Transferencias externas</t>
  </si>
  <si>
    <t>12-Reingresos</t>
  </si>
  <si>
    <t>12-Reintegros</t>
  </si>
  <si>
    <t>12-Ser Pilo Paga</t>
  </si>
  <si>
    <t>12-Doble Programa</t>
  </si>
  <si>
    <t>12-Generación E</t>
  </si>
  <si>
    <t>13-Inscritos</t>
  </si>
  <si>
    <t>13-Admitidos</t>
  </si>
  <si>
    <t>13-Nuevo regular</t>
  </si>
  <si>
    <t>13-Convenio</t>
  </si>
  <si>
    <t>13-Transferencias internas</t>
  </si>
  <si>
    <t>13-Transferencias externas</t>
  </si>
  <si>
    <t>13-Reingresos</t>
  </si>
  <si>
    <t>13-Reintegros</t>
  </si>
  <si>
    <t>13-Ser Pilo Paga</t>
  </si>
  <si>
    <t>13-Doble Programa</t>
  </si>
  <si>
    <t>13-Generación E</t>
  </si>
  <si>
    <t>14-Inscritos</t>
  </si>
  <si>
    <t>14-Admitidos</t>
  </si>
  <si>
    <t>14-Nuevo regular</t>
  </si>
  <si>
    <t>14-Convenio</t>
  </si>
  <si>
    <t>14-Transferencias internas</t>
  </si>
  <si>
    <t>14-Transferencias externas</t>
  </si>
  <si>
    <t>14-Reingresos</t>
  </si>
  <si>
    <t>14-Reintegros</t>
  </si>
  <si>
    <t>14-Ser Pilo Paga</t>
  </si>
  <si>
    <t>14-Doble Programa</t>
  </si>
  <si>
    <t>14-Generación E</t>
  </si>
  <si>
    <t>15-Inscritos</t>
  </si>
  <si>
    <t>15-Admitidos</t>
  </si>
  <si>
    <t>15-Nuevo regular</t>
  </si>
  <si>
    <t>15-Convenio</t>
  </si>
  <si>
    <t>15-Transferencias internas</t>
  </si>
  <si>
    <t>15-Transferencias externas</t>
  </si>
  <si>
    <t>15-Reingresos</t>
  </si>
  <si>
    <t>15-Reintegros</t>
  </si>
  <si>
    <t>15-Ser Pilo Paga</t>
  </si>
  <si>
    <t>15-Doble Programa</t>
  </si>
  <si>
    <t>15-Generación E</t>
  </si>
  <si>
    <t>16-Inscritos</t>
  </si>
  <si>
    <t>16-Admitidos</t>
  </si>
  <si>
    <t>16-Nuevo regular</t>
  </si>
  <si>
    <t>16-Convenio</t>
  </si>
  <si>
    <t>16-Transferencias internas</t>
  </si>
  <si>
    <t>16-Transferencias externas</t>
  </si>
  <si>
    <t>16-Reingresos</t>
  </si>
  <si>
    <t>16-Reintegros</t>
  </si>
  <si>
    <t>16-Ser Pilo Paga</t>
  </si>
  <si>
    <t>16-Doble Programa</t>
  </si>
  <si>
    <t>16-Generación E</t>
  </si>
  <si>
    <t>17-Inscritos</t>
  </si>
  <si>
    <t>17-Admitidos</t>
  </si>
  <si>
    <t>17-Nuevo regular</t>
  </si>
  <si>
    <t>17-Convenio</t>
  </si>
  <si>
    <t>17-Transferencias internas</t>
  </si>
  <si>
    <t>17-Transferencias externas</t>
  </si>
  <si>
    <t>17-Reingresos</t>
  </si>
  <si>
    <t>17-Reintegros</t>
  </si>
  <si>
    <t>17-Ser Pilo Paga</t>
  </si>
  <si>
    <t>17-Doble Programa</t>
  </si>
  <si>
    <t>17-Generación E</t>
  </si>
  <si>
    <t>18-Inscritos</t>
  </si>
  <si>
    <t>18-Admitidos</t>
  </si>
  <si>
    <t>18-Nuevo regular</t>
  </si>
  <si>
    <t>18-Convenio</t>
  </si>
  <si>
    <t>18-Transferencias internas</t>
  </si>
  <si>
    <t>18-Transferencias externas</t>
  </si>
  <si>
    <t>18-Reingresos</t>
  </si>
  <si>
    <t>18-Reintegros</t>
  </si>
  <si>
    <t>18-Ser Pilo Paga</t>
  </si>
  <si>
    <t>18-Doble Programa</t>
  </si>
  <si>
    <t>18-Generación E</t>
  </si>
  <si>
    <t>19-Inscritos</t>
  </si>
  <si>
    <t>19-Admitidos</t>
  </si>
  <si>
    <t>19-Nuevo regular</t>
  </si>
  <si>
    <t>19-Convenio</t>
  </si>
  <si>
    <t>19-Transferencias internas</t>
  </si>
  <si>
    <t>19-Transferencias externas</t>
  </si>
  <si>
    <t>19-Reingresos</t>
  </si>
  <si>
    <t>19-Reintegros</t>
  </si>
  <si>
    <t>19-Generación E</t>
  </si>
  <si>
    <t>20-Inscritos</t>
  </si>
  <si>
    <t>20-Admitidos</t>
  </si>
  <si>
    <t>20-Nuevo regular</t>
  </si>
  <si>
    <t>20-Convenio</t>
  </si>
  <si>
    <t>20-Transferencias internas</t>
  </si>
  <si>
    <t>20-Transferencias externas</t>
  </si>
  <si>
    <t>20-Reingresos</t>
  </si>
  <si>
    <t>20-Reintegros</t>
  </si>
  <si>
    <t>20-Ser Pilo Paga</t>
  </si>
  <si>
    <t>20-Doble Programa</t>
  </si>
  <si>
    <t>20-Generación E</t>
  </si>
  <si>
    <t>21-Inscritos</t>
  </si>
  <si>
    <t>21-Admitidos</t>
  </si>
  <si>
    <t>21-Nuevo regular</t>
  </si>
  <si>
    <t>21-Convenio</t>
  </si>
  <si>
    <t>21-Transferencias internas</t>
  </si>
  <si>
    <t>21-Transferencias externas</t>
  </si>
  <si>
    <t>21-Reingresos</t>
  </si>
  <si>
    <t>21-Reintegros</t>
  </si>
  <si>
    <t>21-Ser Pilo Paga</t>
  </si>
  <si>
    <t>21-Doble Programa</t>
  </si>
  <si>
    <t>21-Generación E</t>
  </si>
  <si>
    <t>22-Inscritos</t>
  </si>
  <si>
    <t>22-Admitidos</t>
  </si>
  <si>
    <t>22-Nuevo regular</t>
  </si>
  <si>
    <t>22-Convenio</t>
  </si>
  <si>
    <t>22-Transferencias internas</t>
  </si>
  <si>
    <t>22-Transferencias externas</t>
  </si>
  <si>
    <t>22-Reingresos</t>
  </si>
  <si>
    <t>22-Reintegros</t>
  </si>
  <si>
    <t>22-Ser Pilo Paga</t>
  </si>
  <si>
    <t>22-Doble Programa</t>
  </si>
  <si>
    <t>22-Generación E</t>
  </si>
  <si>
    <t>23-Inscritos</t>
  </si>
  <si>
    <t>23-Admitidos</t>
  </si>
  <si>
    <t>23-Nuevo regular</t>
  </si>
  <si>
    <t>23-Convenio</t>
  </si>
  <si>
    <t>23-Transferencias internas</t>
  </si>
  <si>
    <t>23-Transferencias externas</t>
  </si>
  <si>
    <t>23-Reingresos</t>
  </si>
  <si>
    <t>23-Reintegros</t>
  </si>
  <si>
    <t>23-Ser Pilo Paga</t>
  </si>
  <si>
    <t>23-Doble Programa</t>
  </si>
  <si>
    <t>23-Generación E</t>
  </si>
  <si>
    <t>24-Inscritos</t>
  </si>
  <si>
    <t>24-Admitidos</t>
  </si>
  <si>
    <t>24-Nuevo regular</t>
  </si>
  <si>
    <t>24-Convenio</t>
  </si>
  <si>
    <t>24-Transferencias internas</t>
  </si>
  <si>
    <t>24-Transferencias externas</t>
  </si>
  <si>
    <t>24-Reingresos</t>
  </si>
  <si>
    <t>24-Reintegros</t>
  </si>
  <si>
    <t>24-Ser Pilo Paga</t>
  </si>
  <si>
    <t>24-Doble Programa</t>
  </si>
  <si>
    <t>24-Generación E</t>
  </si>
  <si>
    <t>25-Inscritos</t>
  </si>
  <si>
    <t>25-Admitidos</t>
  </si>
  <si>
    <t>25-Nuevo regular</t>
  </si>
  <si>
    <t>25-Convenio</t>
  </si>
  <si>
    <t>25-Transferencias internas</t>
  </si>
  <si>
    <t>25-Transferencias externas</t>
  </si>
  <si>
    <t>25-Reingresos</t>
  </si>
  <si>
    <t>25-Reintegros</t>
  </si>
  <si>
    <t>25-Ser Pilo Paga</t>
  </si>
  <si>
    <t>25-Doble Programa</t>
  </si>
  <si>
    <t>25-Generación E</t>
  </si>
  <si>
    <t>26-Inscritos</t>
  </si>
  <si>
    <t>26-Admitidos</t>
  </si>
  <si>
    <t>26-Nuevo regular</t>
  </si>
  <si>
    <t>26-Convenio</t>
  </si>
  <si>
    <t>26-Transferencias internas</t>
  </si>
  <si>
    <t>26-Transferencias externas</t>
  </si>
  <si>
    <t>26-Reingresos</t>
  </si>
  <si>
    <t>26-Reintegros</t>
  </si>
  <si>
    <t>26-Ser Pilo Paga</t>
  </si>
  <si>
    <t>26-Doble Programa</t>
  </si>
  <si>
    <t>26-Generación E</t>
  </si>
  <si>
    <t>27-Inscritos</t>
  </si>
  <si>
    <t>27-Admitidos</t>
  </si>
  <si>
    <t>27-Nuevo regular</t>
  </si>
  <si>
    <t>27-Convenio</t>
  </si>
  <si>
    <t>27-Transferencias internas</t>
  </si>
  <si>
    <t>27-Transferencias externas</t>
  </si>
  <si>
    <t>27-Reingresos</t>
  </si>
  <si>
    <t>27-Reintegros</t>
  </si>
  <si>
    <t>27-Ser Pilo Paga</t>
  </si>
  <si>
    <t>27-Doble Programa</t>
  </si>
  <si>
    <t>27-Generación E</t>
  </si>
  <si>
    <t>28-Inscritos</t>
  </si>
  <si>
    <t>28-Admitidos</t>
  </si>
  <si>
    <t>28-Nuevo regular</t>
  </si>
  <si>
    <t>28-Convenio</t>
  </si>
  <si>
    <t>28-Transferencias internas</t>
  </si>
  <si>
    <t>28-Transferencias externas</t>
  </si>
  <si>
    <t>28-Reingresos</t>
  </si>
  <si>
    <t>28-Reintegros</t>
  </si>
  <si>
    <t>28-Ser Pilo Paga</t>
  </si>
  <si>
    <t>28-Doble Programa</t>
  </si>
  <si>
    <t>28-Generación E</t>
  </si>
  <si>
    <t>29-Inscritos</t>
  </si>
  <si>
    <t>29-Admitidos</t>
  </si>
  <si>
    <t>29-Nuevo regular</t>
  </si>
  <si>
    <t>29-Convenio</t>
  </si>
  <si>
    <t>29-Transferencias internas</t>
  </si>
  <si>
    <t>29-Transferencias externas</t>
  </si>
  <si>
    <t>29-Reingresos</t>
  </si>
  <si>
    <t>29-Reintegros</t>
  </si>
  <si>
    <t>29-Generación E</t>
  </si>
  <si>
    <t>30-Inscritos</t>
  </si>
  <si>
    <t>30-Admitidos</t>
  </si>
  <si>
    <t>30-Nuevo regular</t>
  </si>
  <si>
    <t>30-Convenio</t>
  </si>
  <si>
    <t>30-Transferencias internas</t>
  </si>
  <si>
    <t>30-Transferencias externas</t>
  </si>
  <si>
    <t>30-Reingresos</t>
  </si>
  <si>
    <t>30-Reintegros</t>
  </si>
  <si>
    <t>30-Ser Pilo Paga</t>
  </si>
  <si>
    <t>30-Doble Programa</t>
  </si>
  <si>
    <t>30-Generación E</t>
  </si>
  <si>
    <t>31-Inscritos</t>
  </si>
  <si>
    <t>31-Admitidos</t>
  </si>
  <si>
    <t>31-Nuevo regular</t>
  </si>
  <si>
    <t>31-Convenio</t>
  </si>
  <si>
    <t>31-Transferencias internas</t>
  </si>
  <si>
    <t>31-Transferencias externas</t>
  </si>
  <si>
    <t>31-Reingresos</t>
  </si>
  <si>
    <t>31-Reintegros</t>
  </si>
  <si>
    <t>31-Ser Pilo Paga</t>
  </si>
  <si>
    <t>31-Doble Programa</t>
  </si>
  <si>
    <t>31-Generación E</t>
  </si>
  <si>
    <t>32-Inscritos</t>
  </si>
  <si>
    <t>32-Admitidos</t>
  </si>
  <si>
    <t>32-Nuevo regular</t>
  </si>
  <si>
    <t>32-Convenio</t>
  </si>
  <si>
    <t>32-Transferencias internas</t>
  </si>
  <si>
    <t>32-Transferencias externas</t>
  </si>
  <si>
    <t>32-Reingresos</t>
  </si>
  <si>
    <t>32-Reintegros</t>
  </si>
  <si>
    <t>32-Ser Pilo Paga</t>
  </si>
  <si>
    <t>32-Doble Programa</t>
  </si>
  <si>
    <t>32-Generación E</t>
  </si>
  <si>
    <t>33-Inscritos</t>
  </si>
  <si>
    <t>33-Admitidos</t>
  </si>
  <si>
    <t>33-Nuevo regular</t>
  </si>
  <si>
    <t>33-Convenio</t>
  </si>
  <si>
    <t>33-Transferencias internas</t>
  </si>
  <si>
    <t>33-Transferencias externas</t>
  </si>
  <si>
    <t>33-Reingresos</t>
  </si>
  <si>
    <t>33-Reintegros</t>
  </si>
  <si>
    <t>33-Ser Pilo Paga</t>
  </si>
  <si>
    <t>33-Doble Programa</t>
  </si>
  <si>
    <t>33-Generación E</t>
  </si>
  <si>
    <t>34-Inscritos</t>
  </si>
  <si>
    <t>34-Admitidos</t>
  </si>
  <si>
    <t>34-Nuevo regular</t>
  </si>
  <si>
    <t>34-Convenio</t>
  </si>
  <si>
    <t>34-Transferencias internas</t>
  </si>
  <si>
    <t>34-Transferencias externas</t>
  </si>
  <si>
    <t>34-Reingresos</t>
  </si>
  <si>
    <t>34-Reintegros</t>
  </si>
  <si>
    <t>34-Ser Pilo Paga</t>
  </si>
  <si>
    <t>34-Doble Programa</t>
  </si>
  <si>
    <t>34-Generación E</t>
  </si>
  <si>
    <t>36-Inscritos</t>
  </si>
  <si>
    <t>36-Admitidos</t>
  </si>
  <si>
    <t>36-Nuevo regular</t>
  </si>
  <si>
    <t>36-Convenio</t>
  </si>
  <si>
    <t>36-Transferencias internas</t>
  </si>
  <si>
    <t>36-Transferencias externas</t>
  </si>
  <si>
    <t>36-Reingresos</t>
  </si>
  <si>
    <t>36-Reintegros</t>
  </si>
  <si>
    <t>36-Ser Pilo Paga</t>
  </si>
  <si>
    <t>36-Doble Programa</t>
  </si>
  <si>
    <t>36-Generación E</t>
  </si>
  <si>
    <t>35-Inscritos</t>
  </si>
  <si>
    <t>35-Admitidos</t>
  </si>
  <si>
    <t>35-Nuevo regular</t>
  </si>
  <si>
    <t>35-Convenio</t>
  </si>
  <si>
    <t>35-Transferencias internas</t>
  </si>
  <si>
    <t>35-Transferencias externas</t>
  </si>
  <si>
    <t>35-Reingresos</t>
  </si>
  <si>
    <t>35-Reintegros</t>
  </si>
  <si>
    <t>35-Ser Pilo Paga</t>
  </si>
  <si>
    <t>35-Doble Programa</t>
  </si>
  <si>
    <t>35-Generación E</t>
  </si>
  <si>
    <t>37-Inscritos</t>
  </si>
  <si>
    <t>37-Admitidos</t>
  </si>
  <si>
    <t>37-Nuevo regular</t>
  </si>
  <si>
    <t>37-Convenio</t>
  </si>
  <si>
    <t>37-Transferencias internas</t>
  </si>
  <si>
    <t>37-Transferencias externas</t>
  </si>
  <si>
    <t>37-Reingresos</t>
  </si>
  <si>
    <t>37-Reintegros</t>
  </si>
  <si>
    <t>37-Ser Pilo Paga</t>
  </si>
  <si>
    <t>37-Doble Programa</t>
  </si>
  <si>
    <t>37-Generación E</t>
  </si>
  <si>
    <t>38-Inscritos</t>
  </si>
  <si>
    <t>38-Admitidos</t>
  </si>
  <si>
    <t>38-Nuevo regular</t>
  </si>
  <si>
    <t>38-Convenio</t>
  </si>
  <si>
    <t>38-Transferencias internas</t>
  </si>
  <si>
    <t>38-Transferencias externas</t>
  </si>
  <si>
    <t>38-Reingresos</t>
  </si>
  <si>
    <t>38-Reintegros</t>
  </si>
  <si>
    <t>38-Ser Pilo Paga</t>
  </si>
  <si>
    <t>38-Doble Programa</t>
  </si>
  <si>
    <t>38-Generación E</t>
  </si>
  <si>
    <t>39-Inscritos</t>
  </si>
  <si>
    <t>39-Admitidos</t>
  </si>
  <si>
    <t>39-Nuevo regular</t>
  </si>
  <si>
    <t>39-Convenio</t>
  </si>
  <si>
    <t>39-Transferencias internas</t>
  </si>
  <si>
    <t>39-Transferencias externas</t>
  </si>
  <si>
    <t>39-Reingresos</t>
  </si>
  <si>
    <t>39-Reintegros</t>
  </si>
  <si>
    <t>39-Doble Programa</t>
  </si>
  <si>
    <t>39-Generación E</t>
  </si>
  <si>
    <t>40-Inscritos</t>
  </si>
  <si>
    <t>40-Admitidos</t>
  </si>
  <si>
    <t>40-Nuevo regular</t>
  </si>
  <si>
    <t>40-Convenio</t>
  </si>
  <si>
    <t>40-Transferencias internas</t>
  </si>
  <si>
    <t>40-Transferencias externas</t>
  </si>
  <si>
    <t>40-Reingresos</t>
  </si>
  <si>
    <t>40-Reintegros</t>
  </si>
  <si>
    <t>40-Generación E</t>
  </si>
  <si>
    <t>41-Inscritos</t>
  </si>
  <si>
    <t>41-Admitidos</t>
  </si>
  <si>
    <t>41-Nuevo regular</t>
  </si>
  <si>
    <t>41-Convenio</t>
  </si>
  <si>
    <t>41-Transferencias internas</t>
  </si>
  <si>
    <t>41-Transferencias externas</t>
  </si>
  <si>
    <t>41-Reingresos</t>
  </si>
  <si>
    <t>41-Reintegros</t>
  </si>
  <si>
    <t>41-Generación E</t>
  </si>
  <si>
    <t>42-Inscritos</t>
  </si>
  <si>
    <t>42-Admitidos</t>
  </si>
  <si>
    <t>42-Nuevo regular</t>
  </si>
  <si>
    <t>42-Convenio</t>
  </si>
  <si>
    <t>42-Transferencias internas</t>
  </si>
  <si>
    <t>42-Transferencias externas</t>
  </si>
  <si>
    <t>42-Reingresos</t>
  </si>
  <si>
    <t>42-Reintegros</t>
  </si>
  <si>
    <t>42-Ser Pilo Paga</t>
  </si>
  <si>
    <t>42-Doble Programa</t>
  </si>
  <si>
    <t>42-Generación E</t>
  </si>
  <si>
    <t>*A partir de 2019-2 el programa cambió su deominación</t>
  </si>
  <si>
    <t>Especialización en Gerencia y Auditoría de La Calidad de La Salud</t>
  </si>
  <si>
    <t>Maestría en Generación y Gestión de Contenidos Digitales</t>
  </si>
  <si>
    <t>Doctorado en Estudios Sociales</t>
  </si>
  <si>
    <t>Maestría en Comunicación Política</t>
  </si>
  <si>
    <t>Especialización en Periodismo Digital</t>
  </si>
  <si>
    <t>2020-I</t>
  </si>
  <si>
    <t>2020-I**</t>
  </si>
  <si>
    <t xml:space="preserve">**Nota: A partir de 2020-I Nuevos no incluye Reingresos, Reintegros, </t>
  </si>
  <si>
    <t>Ingeniería en Energía</t>
  </si>
  <si>
    <t>Agroecología</t>
  </si>
  <si>
    <t>Maestría en Creación Artística</t>
  </si>
  <si>
    <t>Doctorado en Ingeniería</t>
  </si>
  <si>
    <t>Especialización en Derecho del Medio Ambiente - Virtual</t>
  </si>
  <si>
    <t>Especialización en Conservación y Gestión del Patrimonio Inmueble</t>
  </si>
  <si>
    <t>2020-II</t>
  </si>
  <si>
    <t>Banca y Finanzas</t>
  </si>
  <si>
    <t>Especialización en Creación de Contenidos Publicitarios con fines Sociales y Ambientales</t>
  </si>
  <si>
    <t>Especialización En Finanzas Corporativas Y Banca De Inversión</t>
  </si>
  <si>
    <t>Especialización Tecnológica en Horticultura Protegida</t>
  </si>
  <si>
    <t>Maestría en Dirección de Cine</t>
  </si>
  <si>
    <t>Maestría en Gestión Sostenible del agua</t>
  </si>
  <si>
    <t>Especialización en observación y tendencias de consumo</t>
  </si>
  <si>
    <t>Modelado y Simulación Computacional</t>
  </si>
  <si>
    <t>Armenia</t>
  </si>
  <si>
    <t>Especialización en Manufactura Inteligente</t>
  </si>
  <si>
    <t>2021-I</t>
  </si>
  <si>
    <r>
      <t xml:space="preserve">**Nota: A partir de 2020-I </t>
    </r>
    <r>
      <rPr>
        <b/>
        <sz val="8"/>
        <color rgb="FF000000"/>
        <rFont val="Calibri"/>
        <family val="2"/>
      </rPr>
      <t>Nuevos</t>
    </r>
    <r>
      <rPr>
        <sz val="8"/>
        <color rgb="FF000000"/>
        <rFont val="Calibri"/>
        <family val="2"/>
      </rPr>
      <t xml:space="preserve"> no incluye Reingresos, Reintegros, </t>
    </r>
  </si>
  <si>
    <t>2021-II</t>
  </si>
  <si>
    <t>Para mayor información, contáctenos a: yecidr.rodriguezs@utadeo.edu.co</t>
  </si>
  <si>
    <t>Para mayor información, contáctenos a:  yecidr.rodriguezs@utadeo.edu.co</t>
  </si>
  <si>
    <t>Para mayor información, contactenos a: yecidr.rodriguezs@utadeo.edu.co</t>
  </si>
  <si>
    <t>Para mayor informacion, contactenos a: yecidr.rodriguezs@utadeo.edu.co</t>
  </si>
  <si>
    <t>2022-I</t>
  </si>
  <si>
    <t>2022-II</t>
  </si>
  <si>
    <t>Fecha actualización:Febrero 2023</t>
  </si>
  <si>
    <t>Fecha actualización: Febrero de 2023</t>
  </si>
  <si>
    <t>Doctorado en diseño, arte y ciencia</t>
  </si>
  <si>
    <t>JOVENES A LA U</t>
  </si>
  <si>
    <t>Jovenes a la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</si>
</sst>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Corbel"/>
      <family val="2"/>
    </font>
    <font>
      <b/>
      <sz val="10"/>
      <name val="Corbel"/>
      <family val="2"/>
    </font>
    <font>
      <sz val="10"/>
      <name val="Corbe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sz val="10"/>
      <color theme="1"/>
      <name val="Calibri"/>
      <family val="2"/>
    </font>
    <font>
      <b/>
      <sz val="8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00B0F0"/>
        <bgColor rgb="FF00B0F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rgb="FFFF0000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DBE5F1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92D05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00B0F0"/>
      </patternFill>
    </fill>
    <fill>
      <patternFill patternType="solid">
        <fgColor theme="2" tint="-9.9978637043366805E-2"/>
        <bgColor rgb="FF00B0F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A5A5A5"/>
      </left>
      <right/>
      <top/>
      <bottom style="hair">
        <color rgb="FFA5A5A5"/>
      </bottom>
      <diagonal/>
    </border>
    <border>
      <left/>
      <right/>
      <top/>
      <bottom style="hair">
        <color rgb="FFA5A5A5"/>
      </bottom>
      <diagonal/>
    </border>
    <border>
      <left/>
      <right style="hair">
        <color rgb="FFA5A5A5"/>
      </right>
      <top/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 style="hair">
        <color rgb="FFA5A5A5"/>
      </right>
      <top/>
      <bottom/>
      <diagonal/>
    </border>
    <border>
      <left style="hair">
        <color rgb="FFA5A5A5"/>
      </left>
      <right style="hair">
        <color rgb="FFA5A5A5"/>
      </right>
      <top/>
      <bottom style="hair">
        <color rgb="FFA5A5A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/>
    <xf numFmtId="0" fontId="1" fillId="2" borderId="5" xfId="0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3" fillId="0" borderId="9" xfId="0" applyFont="1" applyBorder="1"/>
    <xf numFmtId="0" fontId="5" fillId="16" borderId="4" xfId="0" applyFont="1" applyFill="1" applyBorder="1" applyAlignment="1">
      <alignment horizontal="left" vertical="center"/>
    </xf>
    <xf numFmtId="0" fontId="4" fillId="16" borderId="0" xfId="0" applyFont="1" applyFill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0" fillId="6" borderId="0" xfId="0" applyFill="1"/>
    <xf numFmtId="0" fontId="8" fillId="1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/>
    <xf numFmtId="0" fontId="1" fillId="6" borderId="0" xfId="0" applyFont="1" applyFill="1" applyAlignment="1">
      <alignment vertical="center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left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 applyProtection="1">
      <alignment horizontal="left" vertical="center"/>
      <protection locked="0"/>
    </xf>
    <xf numFmtId="0" fontId="9" fillId="9" borderId="0" xfId="0" applyFont="1" applyFill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3" fontId="8" fillId="0" borderId="9" xfId="0" applyNumberFormat="1" applyFont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9" fillId="9" borderId="0" xfId="0" applyFont="1" applyFill="1" applyAlignment="1">
      <alignment horizontal="left" vertical="center"/>
    </xf>
    <xf numFmtId="0" fontId="9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3" fontId="3" fillId="10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 vertical="center"/>
    </xf>
    <xf numFmtId="3" fontId="14" fillId="2" borderId="11" xfId="0" applyNumberFormat="1" applyFont="1" applyFill="1" applyBorder="1" applyAlignment="1">
      <alignment horizontal="center" vertical="center" wrapText="1"/>
    </xf>
    <xf numFmtId="3" fontId="3" fillId="6" borderId="0" xfId="0" applyNumberFormat="1" applyFont="1" applyFill="1" applyAlignment="1">
      <alignment horizontal="center" vertical="center"/>
    </xf>
    <xf numFmtId="0" fontId="9" fillId="12" borderId="0" xfId="0" applyFont="1" applyFill="1" applyAlignment="1">
      <alignment horizontal="left" vertical="center"/>
    </xf>
    <xf numFmtId="3" fontId="14" fillId="0" borderId="11" xfId="0" applyNumberFormat="1" applyFont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/>
    </xf>
    <xf numFmtId="3" fontId="14" fillId="12" borderId="11" xfId="0" applyNumberFormat="1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left" vertical="center"/>
    </xf>
    <xf numFmtId="0" fontId="1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left" vertical="center"/>
    </xf>
    <xf numFmtId="0" fontId="8" fillId="6" borderId="11" xfId="0" applyFont="1" applyFill="1" applyBorder="1" applyAlignment="1">
      <alignment horizontal="center" vertical="center" wrapText="1"/>
    </xf>
    <xf numFmtId="3" fontId="8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3" fontId="15" fillId="2" borderId="11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3" fontId="16" fillId="6" borderId="1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left" vertical="center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3" fillId="13" borderId="0" xfId="0" applyFont="1" applyFill="1" applyAlignment="1">
      <alignment horizontal="left" vertical="center"/>
    </xf>
    <xf numFmtId="3" fontId="14" fillId="6" borderId="0" xfId="0" applyNumberFormat="1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6" borderId="14" xfId="0" applyNumberFormat="1" applyFont="1" applyFill="1" applyBorder="1" applyAlignment="1">
      <alignment horizontal="center" vertical="center" wrapText="1"/>
    </xf>
    <xf numFmtId="3" fontId="14" fillId="6" borderId="14" xfId="0" applyNumberFormat="1" applyFont="1" applyFill="1" applyBorder="1" applyAlignment="1">
      <alignment horizontal="center" vertical="center" wrapText="1"/>
    </xf>
    <xf numFmtId="3" fontId="8" fillId="6" borderId="15" xfId="0" applyNumberFormat="1" applyFont="1" applyFill="1" applyBorder="1" applyAlignment="1">
      <alignment horizontal="center" vertical="center" wrapText="1"/>
    </xf>
    <xf numFmtId="3" fontId="14" fillId="6" borderId="15" xfId="0" applyNumberFormat="1" applyFont="1" applyFill="1" applyBorder="1" applyAlignment="1">
      <alignment horizontal="center" vertical="center" wrapText="1"/>
    </xf>
    <xf numFmtId="3" fontId="8" fillId="6" borderId="16" xfId="0" applyNumberFormat="1" applyFont="1" applyFill="1" applyBorder="1" applyAlignment="1">
      <alignment horizontal="center" vertical="center" wrapText="1"/>
    </xf>
    <xf numFmtId="3" fontId="14" fillId="6" borderId="16" xfId="0" applyNumberFormat="1" applyFont="1" applyFill="1" applyBorder="1" applyAlignment="1">
      <alignment horizontal="center" vertical="center" wrapText="1"/>
    </xf>
    <xf numFmtId="3" fontId="8" fillId="6" borderId="13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3" fontId="8" fillId="10" borderId="11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3" fontId="8" fillId="2" borderId="19" xfId="0" applyNumberFormat="1" applyFont="1" applyFill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3" fontId="14" fillId="6" borderId="13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20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0" fontId="3" fillId="15" borderId="0" xfId="0" applyFont="1" applyFill="1" applyAlignment="1">
      <alignment horizontal="left" vertical="center"/>
    </xf>
    <xf numFmtId="0" fontId="0" fillId="16" borderId="0" xfId="0" applyFill="1"/>
    <xf numFmtId="0" fontId="5" fillId="16" borderId="0" xfId="0" applyFont="1" applyFill="1" applyAlignment="1">
      <alignment horizontal="left" vertical="center"/>
    </xf>
    <xf numFmtId="3" fontId="14" fillId="2" borderId="20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3" fontId="16" fillId="6" borderId="24" xfId="0" applyNumberFormat="1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/>
    </xf>
    <xf numFmtId="3" fontId="8" fillId="6" borderId="24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8" fillId="6" borderId="25" xfId="0" applyNumberFormat="1" applyFont="1" applyFill="1" applyBorder="1" applyAlignment="1">
      <alignment horizontal="center" vertical="center" wrapText="1"/>
    </xf>
    <xf numFmtId="3" fontId="14" fillId="6" borderId="24" xfId="0" applyNumberFormat="1" applyFont="1" applyFill="1" applyBorder="1" applyAlignment="1">
      <alignment horizontal="center" vertical="center" wrapText="1"/>
    </xf>
    <xf numFmtId="3" fontId="14" fillId="6" borderId="18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6" borderId="26" xfId="0" applyNumberFormat="1" applyFont="1" applyFill="1" applyBorder="1" applyAlignment="1">
      <alignment horizontal="center" vertical="center" wrapText="1"/>
    </xf>
    <xf numFmtId="3" fontId="8" fillId="6" borderId="27" xfId="0" applyNumberFormat="1" applyFont="1" applyFill="1" applyBorder="1" applyAlignment="1">
      <alignment horizontal="center" vertical="center" wrapText="1"/>
    </xf>
    <xf numFmtId="3" fontId="14" fillId="6" borderId="19" xfId="0" applyNumberFormat="1" applyFont="1" applyFill="1" applyBorder="1" applyAlignment="1">
      <alignment horizontal="center" vertical="center" wrapText="1"/>
    </xf>
    <xf numFmtId="3" fontId="14" fillId="6" borderId="17" xfId="0" applyNumberFormat="1" applyFont="1" applyFill="1" applyBorder="1" applyAlignment="1">
      <alignment horizontal="center" vertical="center" wrapText="1"/>
    </xf>
    <xf numFmtId="3" fontId="8" fillId="2" borderId="28" xfId="0" applyNumberFormat="1" applyFont="1" applyFill="1" applyBorder="1" applyAlignment="1">
      <alignment horizontal="center" vertical="center" wrapText="1"/>
    </xf>
    <xf numFmtId="3" fontId="14" fillId="2" borderId="28" xfId="0" applyNumberFormat="1" applyFont="1" applyFill="1" applyBorder="1" applyAlignment="1">
      <alignment horizontal="center" vertical="center" wrapText="1"/>
    </xf>
    <xf numFmtId="3" fontId="14" fillId="6" borderId="25" xfId="0" applyNumberFormat="1" applyFont="1" applyFill="1" applyBorder="1" applyAlignment="1">
      <alignment horizontal="center" vertical="center" wrapText="1"/>
    </xf>
    <xf numFmtId="3" fontId="14" fillId="2" borderId="25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 vertical="center" wrapText="1"/>
    </xf>
    <xf numFmtId="0" fontId="6" fillId="6" borderId="0" xfId="0" applyFont="1" applyFill="1"/>
    <xf numFmtId="3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4" borderId="20" xfId="0" applyFont="1" applyFill="1" applyBorder="1" applyAlignment="1">
      <alignment horizontal="left" vertical="center" wrapText="1"/>
    </xf>
    <xf numFmtId="3" fontId="8" fillId="17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 wrapText="1"/>
    </xf>
    <xf numFmtId="3" fontId="14" fillId="6" borderId="29" xfId="0" applyNumberFormat="1" applyFont="1" applyFill="1" applyBorder="1" applyAlignment="1">
      <alignment horizontal="center" vertical="center" wrapText="1"/>
    </xf>
    <xf numFmtId="0" fontId="8" fillId="19" borderId="9" xfId="0" applyFont="1" applyFill="1" applyBorder="1" applyAlignment="1" applyProtection="1">
      <alignment horizontal="center" vertical="center" wrapText="1"/>
      <protection locked="0"/>
    </xf>
    <xf numFmtId="0" fontId="3" fillId="19" borderId="9" xfId="0" applyFont="1" applyFill="1" applyBorder="1" applyAlignment="1">
      <alignment horizontal="center" vertical="center"/>
    </xf>
    <xf numFmtId="0" fontId="10" fillId="20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14" fillId="18" borderId="1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 wrapText="1"/>
      <protection locked="0"/>
    </xf>
    <xf numFmtId="3" fontId="14" fillId="2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0" fillId="18" borderId="0" xfId="0" applyFill="1"/>
    <xf numFmtId="3" fontId="1" fillId="0" borderId="0" xfId="0" applyNumberFormat="1" applyFont="1" applyBorder="1" applyAlignment="1">
      <alignment horizontal="center" vertical="center" wrapText="1"/>
    </xf>
    <xf numFmtId="3" fontId="3" fillId="5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0" borderId="0" xfId="0" applyFont="1"/>
    <xf numFmtId="0" fontId="3" fillId="4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5" fillId="2" borderId="0" xfId="0" applyFont="1" applyFill="1" applyAlignment="1">
      <alignment horizontal="left" vertical="center" wrapText="1"/>
    </xf>
    <xf numFmtId="0" fontId="6" fillId="0" borderId="0" xfId="0" applyFont="1"/>
    <xf numFmtId="0" fontId="11" fillId="2" borderId="0" xfId="0" applyFont="1" applyFill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7" fillId="16" borderId="0" xfId="0" applyFont="1" applyFill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sc-Admi-Posgrado'!A1"/><Relationship Id="rId2" Type="http://schemas.openxmlformats.org/officeDocument/2006/relationships/hyperlink" Target="#'Inscritos-Admitidos-Nuevos'!A1"/><Relationship Id="rId1" Type="http://schemas.openxmlformats.org/officeDocument/2006/relationships/hyperlink" Target="#'Insc-Admi-Nuevos Por Programa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Inscritos-Admitidos-Nuevos'!A1"/><Relationship Id="rId2" Type="http://schemas.openxmlformats.org/officeDocument/2006/relationships/hyperlink" Target="#Men&#250;!A1"/><Relationship Id="rId1" Type="http://schemas.openxmlformats.org/officeDocument/2006/relationships/image" Target="../media/image2.png"/><Relationship Id="rId5" Type="http://schemas.openxmlformats.org/officeDocument/2006/relationships/hyperlink" Target="#'Insc-Admi-Posgrado'!A1"/><Relationship Id="rId4" Type="http://schemas.openxmlformats.org/officeDocument/2006/relationships/hyperlink" Target="#'Insc-Admi-Nuevos Por Program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nsc-Admi-Nuevos Por Programa'!A1"/><Relationship Id="rId2" Type="http://schemas.openxmlformats.org/officeDocument/2006/relationships/hyperlink" Target="#'Inscritos-Admitidos-Nuevos'!A1"/><Relationship Id="rId1" Type="http://schemas.openxmlformats.org/officeDocument/2006/relationships/hyperlink" Target="#Men&#250;!A1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#'Insc-Admi-Posgrad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Insc-Admi-Nuevos Por Programa'!A1"/><Relationship Id="rId2" Type="http://schemas.openxmlformats.org/officeDocument/2006/relationships/hyperlink" Target="#'Inscritos-Admitidos-Nuevos'!A1"/><Relationship Id="rId1" Type="http://schemas.openxmlformats.org/officeDocument/2006/relationships/hyperlink" Target="#Men&#250;!A1"/><Relationship Id="rId5" Type="http://schemas.openxmlformats.org/officeDocument/2006/relationships/image" Target="../media/image5.png"/><Relationship Id="rId4" Type="http://schemas.openxmlformats.org/officeDocument/2006/relationships/hyperlink" Target="#'Insc-Admi-Posgrado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1600200</xdr:colOff>
      <xdr:row>11</xdr:row>
      <xdr:rowOff>57150</xdr:rowOff>
    </xdr:from>
    <xdr:ext cx="5943600" cy="371475"/>
    <xdr:sp macro="" textlink="">
      <xdr:nvSpPr>
        <xdr:cNvPr id="9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14525" y="3105150"/>
          <a:ext cx="59436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cap="none">
              <a:solidFill>
                <a:schemeClr val="dk2"/>
              </a:solidFill>
              <a:latin typeface="Arial Narrow"/>
              <a:ea typeface="Arial Narrow"/>
              <a:cs typeface="Arial Narrow"/>
              <a:sym typeface="Arial Narrow"/>
            </a:rPr>
            <a:t>    • Estudiantes Inscritos, Admitidos, Nuevos - Pregrado por programa</a:t>
          </a:r>
          <a:endParaRPr sz="1400"/>
        </a:p>
      </xdr:txBody>
    </xdr:sp>
    <xdr:clientData fLocksWithSheet="0"/>
  </xdr:oneCellAnchor>
  <xdr:oneCellAnchor>
    <xdr:from>
      <xdr:col>1</xdr:col>
      <xdr:colOff>1600200</xdr:colOff>
      <xdr:row>8</xdr:row>
      <xdr:rowOff>104775</xdr:rowOff>
    </xdr:from>
    <xdr:ext cx="6315075" cy="371475"/>
    <xdr:sp macro="" textlink="">
      <xdr:nvSpPr>
        <xdr:cNvPr id="11" name="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14525" y="2581275"/>
          <a:ext cx="6315075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cap="none">
              <a:solidFill>
                <a:schemeClr val="dk2"/>
              </a:solidFill>
              <a:latin typeface="Arial Narrow"/>
              <a:ea typeface="Arial Narrow"/>
              <a:cs typeface="Arial Narrow"/>
              <a:sym typeface="Arial Narrow"/>
            </a:rPr>
            <a:t>    • Estudiantes Inscritos, Admitidos, Nuevos - Pregrado</a:t>
          </a:r>
          <a:endParaRPr sz="1400"/>
        </a:p>
      </xdr:txBody>
    </xdr:sp>
    <xdr:clientData fLocksWithSheet="0"/>
  </xdr:oneCellAnchor>
  <xdr:oneCellAnchor>
    <xdr:from>
      <xdr:col>3</xdr:col>
      <xdr:colOff>3771900</xdr:colOff>
      <xdr:row>0</xdr:row>
      <xdr:rowOff>133350</xdr:rowOff>
    </xdr:from>
    <xdr:ext cx="2066925" cy="857250"/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57900" y="133350"/>
          <a:ext cx="20669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 cap="none">
              <a:solidFill>
                <a:schemeClr val="dk2"/>
              </a:solidFill>
              <a:latin typeface="Arial Narrow"/>
              <a:ea typeface="Arial Narrow"/>
              <a:cs typeface="Arial Narrow"/>
              <a:sym typeface="Arial Narrow"/>
            </a:rPr>
            <a:t>ESTADÍSTICAS </a:t>
          </a:r>
          <a:endParaRPr sz="1400" b="1"/>
        </a:p>
      </xdr:txBody>
    </xdr:sp>
    <xdr:clientData fLocksWithSheet="0"/>
  </xdr:oneCellAnchor>
  <xdr:oneCellAnchor>
    <xdr:from>
      <xdr:col>2</xdr:col>
      <xdr:colOff>1600200</xdr:colOff>
      <xdr:row>4</xdr:row>
      <xdr:rowOff>0</xdr:rowOff>
    </xdr:from>
    <xdr:ext cx="3381375" cy="533400"/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62350" y="1638300"/>
          <a:ext cx="338137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cap="none">
              <a:solidFill>
                <a:schemeClr val="dk2"/>
              </a:solidFill>
              <a:latin typeface="Arial Narrow"/>
              <a:ea typeface="Arial Narrow"/>
              <a:cs typeface="Arial Narrow"/>
              <a:sym typeface="Arial Narrow"/>
            </a:rPr>
            <a:t>Estudiantes Inscritos, Admitidos, Nuevos</a:t>
          </a:r>
          <a:endParaRPr sz="2000" b="0" cap="none">
            <a:solidFill>
              <a:schemeClr val="dk2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  <xdr:oneCellAnchor>
    <xdr:from>
      <xdr:col>2</xdr:col>
      <xdr:colOff>8283</xdr:colOff>
      <xdr:row>13</xdr:row>
      <xdr:rowOff>158612</xdr:rowOff>
    </xdr:from>
    <xdr:ext cx="5943600" cy="371475"/>
    <xdr:sp macro="" textlink="">
      <xdr:nvSpPr>
        <xdr:cNvPr id="14" name="Shap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32283" y="2635112"/>
          <a:ext cx="59436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cap="none">
              <a:solidFill>
                <a:schemeClr val="dk2"/>
              </a:solidFill>
              <a:latin typeface="Arial Narrow"/>
              <a:ea typeface="Arial Narrow"/>
              <a:cs typeface="Arial Narrow"/>
              <a:sym typeface="Arial Narrow"/>
            </a:rPr>
            <a:t>    • Estudiantes Inscritos, Admitidos - Posgrado por programa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1" cap="none">
            <a:solidFill>
              <a:schemeClr val="dk2"/>
            </a:solidFill>
            <a:latin typeface="Arial Narrow"/>
            <a:ea typeface="Arial Narrow"/>
            <a:cs typeface="Arial Narrow"/>
            <a:sym typeface="Arial Narrow"/>
          </a:endParaRPr>
        </a:p>
      </xdr:txBody>
    </xdr:sp>
    <xdr:clientData fLocksWithSheet="0"/>
  </xdr:oneCellAnchor>
  <xdr:oneCellAnchor>
    <xdr:from>
      <xdr:col>1</xdr:col>
      <xdr:colOff>47625</xdr:colOff>
      <xdr:row>1</xdr:row>
      <xdr:rowOff>9525</xdr:rowOff>
    </xdr:from>
    <xdr:ext cx="1343025" cy="304800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200025"/>
          <a:ext cx="1343025" cy="3048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459749</xdr:colOff>
      <xdr:row>0</xdr:row>
      <xdr:rowOff>79688</xdr:rowOff>
    </xdr:from>
    <xdr:ext cx="1592822" cy="550840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57988" y="79688"/>
          <a:ext cx="1592822" cy="550840"/>
        </a:xfrm>
        <a:prstGeom prst="rect">
          <a:avLst/>
        </a:prstGeom>
        <a:noFill/>
      </xdr:spPr>
    </xdr:pic>
    <xdr:clientData fLocksWithSheet="0"/>
  </xdr:oneCellAnchor>
  <xdr:oneCellAnchor>
    <xdr:from>
      <xdr:col>51</xdr:col>
      <xdr:colOff>0</xdr:colOff>
      <xdr:row>0</xdr:row>
      <xdr:rowOff>19050</xdr:rowOff>
    </xdr:from>
    <xdr:ext cx="2009775" cy="942975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354050" y="19050"/>
          <a:ext cx="2009775" cy="942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0" cap="none">
              <a:solidFill>
                <a:srgbClr val="FFFFFF"/>
              </a:solidFill>
            </a:rPr>
            <a:t>Estudiantes Inscritos - Admitidos - Nuevos</a:t>
          </a:r>
          <a:endParaRPr sz="1400"/>
        </a:p>
      </xdr:txBody>
    </xdr:sp>
    <xdr:clientData fLocksWithSheet="0"/>
  </xdr:oneCellAnchor>
  <xdr:oneCellAnchor>
    <xdr:from>
      <xdr:col>51</xdr:col>
      <xdr:colOff>219075</xdr:colOff>
      <xdr:row>6</xdr:row>
      <xdr:rowOff>0</xdr:rowOff>
    </xdr:from>
    <xdr:ext cx="1524000" cy="495300"/>
    <xdr:sp macro="" textlink="">
      <xdr:nvSpPr>
        <xdr:cNvPr id="4" name="Shap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13573125" y="1038225"/>
          <a:ext cx="1524000" cy="49530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Tabla 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51</xdr:col>
      <xdr:colOff>238125</xdr:colOff>
      <xdr:row>9</xdr:row>
      <xdr:rowOff>0</xdr:rowOff>
    </xdr:from>
    <xdr:ext cx="1504950" cy="647700"/>
    <xdr:sp macro="" textlink="">
      <xdr:nvSpPr>
        <xdr:cNvPr id="5" name="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15478125" y="1724025"/>
          <a:ext cx="1504950" cy="647700"/>
        </a:xfrm>
        <a:prstGeom prst="roundRect">
          <a:avLst>
            <a:gd name="adj" fmla="val 16667"/>
          </a:avLst>
        </a:prstGeom>
        <a:solidFill>
          <a:srgbClr val="00B0F0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Admitidos, Nuevos</a:t>
          </a:r>
          <a:endParaRPr sz="1400"/>
        </a:p>
      </xdr:txBody>
    </xdr:sp>
    <xdr:clientData fLocksWithSheet="0"/>
  </xdr:oneCellAnchor>
  <xdr:oneCellAnchor>
    <xdr:from>
      <xdr:col>51</xdr:col>
      <xdr:colOff>276225</xdr:colOff>
      <xdr:row>12</xdr:row>
      <xdr:rowOff>161925</xdr:rowOff>
    </xdr:from>
    <xdr:ext cx="1504950" cy="647700"/>
    <xdr:sp macro="" textlink="">
      <xdr:nvSpPr>
        <xdr:cNvPr id="6" name="Shap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516225" y="2457450"/>
          <a:ext cx="1504950" cy="64770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Admitidos, Nuevos por Programa</a:t>
          </a:r>
          <a:endParaRPr sz="1000" b="1" cap="non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51</xdr:col>
      <xdr:colOff>323850</xdr:colOff>
      <xdr:row>17</xdr:row>
      <xdr:rowOff>19050</xdr:rowOff>
    </xdr:from>
    <xdr:ext cx="1457325" cy="647700"/>
    <xdr:sp macro="" textlink="">
      <xdr:nvSpPr>
        <xdr:cNvPr id="8" name="Shap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154150" y="3390900"/>
          <a:ext cx="1457325" cy="64770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 por programa Posgrado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57150</xdr:colOff>
      <xdr:row>0</xdr:row>
      <xdr:rowOff>85725</xdr:rowOff>
    </xdr:from>
    <xdr:ext cx="2066925" cy="533400"/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50" y="85725"/>
          <a:ext cx="2066925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cap="none">
              <a:solidFill>
                <a:srgbClr val="FFFFFF"/>
              </a:solidFill>
            </a:rPr>
            <a:t>Estudiantes Inscritos - Admitidos - Nuevos</a:t>
          </a:r>
          <a:endParaRPr sz="1400" b="1"/>
        </a:p>
      </xdr:txBody>
    </xdr:sp>
    <xdr:clientData fLocksWithSheet="0"/>
  </xdr:oneCellAnchor>
  <xdr:oneCellAnchor>
    <xdr:from>
      <xdr:col>42</xdr:col>
      <xdr:colOff>219075</xdr:colOff>
      <xdr:row>3</xdr:row>
      <xdr:rowOff>133350</xdr:rowOff>
    </xdr:from>
    <xdr:ext cx="1628775" cy="609600"/>
    <xdr:sp macro="" textlink="">
      <xdr:nvSpPr>
        <xdr:cNvPr id="3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22545675" y="704850"/>
          <a:ext cx="1628775" cy="60960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cap="none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Tabla</a:t>
          </a:r>
          <a:r>
            <a:rPr lang="en-US" sz="1200" b="1" cap="none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de</a:t>
          </a:r>
          <a:endParaRPr sz="1400"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cap="none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contenido</a:t>
          </a:r>
          <a:endParaRPr sz="1400">
            <a:latin typeface="+mn-lt"/>
          </a:endParaRPr>
        </a:p>
      </xdr:txBody>
    </xdr:sp>
    <xdr:clientData fLocksWithSheet="0"/>
  </xdr:oneCellAnchor>
  <xdr:oneCellAnchor>
    <xdr:from>
      <xdr:col>42</xdr:col>
      <xdr:colOff>247650</xdr:colOff>
      <xdr:row>6</xdr:row>
      <xdr:rowOff>285750</xdr:rowOff>
    </xdr:from>
    <xdr:ext cx="1600200" cy="638175"/>
    <xdr:sp macro="" textlink="">
      <xdr:nvSpPr>
        <xdr:cNvPr id="4" name="Shap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22574250" y="1438275"/>
          <a:ext cx="1600200" cy="638175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Admitidos, Nuevos</a:t>
          </a:r>
          <a:endParaRPr sz="1400"/>
        </a:p>
      </xdr:txBody>
    </xdr:sp>
    <xdr:clientData fLocksWithSheet="0"/>
  </xdr:oneCellAnchor>
  <xdr:oneCellAnchor>
    <xdr:from>
      <xdr:col>42</xdr:col>
      <xdr:colOff>266700</xdr:colOff>
      <xdr:row>10</xdr:row>
      <xdr:rowOff>133350</xdr:rowOff>
    </xdr:from>
    <xdr:ext cx="1600200" cy="666750"/>
    <xdr:sp macro="" textlink="">
      <xdr:nvSpPr>
        <xdr:cNvPr id="5" name="Shap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2593300" y="2228850"/>
          <a:ext cx="1600200" cy="666750"/>
        </a:xfrm>
        <a:prstGeom prst="roundRect">
          <a:avLst>
            <a:gd name="adj" fmla="val 16667"/>
          </a:avLst>
        </a:prstGeom>
        <a:solidFill>
          <a:srgbClr val="00B0F0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Admitidos, Nuevos por Programa</a:t>
          </a:r>
          <a:endParaRPr sz="1000" b="1" cap="non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42</xdr:col>
      <xdr:colOff>285750</xdr:colOff>
      <xdr:row>15</xdr:row>
      <xdr:rowOff>9525</xdr:rowOff>
    </xdr:from>
    <xdr:ext cx="1609725" cy="647700"/>
    <xdr:sp macro="" textlink="">
      <xdr:nvSpPr>
        <xdr:cNvPr id="7" name="Shap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420850" y="3009900"/>
          <a:ext cx="1609725" cy="64770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 por programa Posgrado</a:t>
          </a:r>
          <a:endParaRPr sz="1400"/>
        </a:p>
      </xdr:txBody>
    </xdr:sp>
    <xdr:clientData fLocksWithSheet="0"/>
  </xdr:oneCellAnchor>
  <xdr:oneCellAnchor>
    <xdr:from>
      <xdr:col>15</xdr:col>
      <xdr:colOff>0</xdr:colOff>
      <xdr:row>47</xdr:row>
      <xdr:rowOff>0</xdr:rowOff>
    </xdr:from>
    <xdr:ext cx="0" cy="152400"/>
    <xdr:pic>
      <xdr:nvPicPr>
        <xdr:cNvPr id="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8763000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247650</xdr:colOff>
      <xdr:row>0</xdr:row>
      <xdr:rowOff>47625</xdr:rowOff>
    </xdr:from>
    <xdr:ext cx="1114425" cy="257175"/>
    <xdr:pic>
      <xdr:nvPicPr>
        <xdr:cNvPr id="9" name="image2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38925" y="47625"/>
          <a:ext cx="1114425" cy="2571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61</xdr:row>
      <xdr:rowOff>0</xdr:rowOff>
    </xdr:from>
    <xdr:ext cx="0" cy="609600"/>
    <xdr:pic>
      <xdr:nvPicPr>
        <xdr:cNvPr id="10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1430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77</xdr:row>
      <xdr:rowOff>0</xdr:rowOff>
    </xdr:from>
    <xdr:ext cx="0" cy="609600"/>
    <xdr:pic>
      <xdr:nvPicPr>
        <xdr:cNvPr id="11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42875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90</xdr:row>
      <xdr:rowOff>0</xdr:rowOff>
    </xdr:from>
    <xdr:ext cx="0" cy="609600"/>
    <xdr:pic>
      <xdr:nvPicPr>
        <xdr:cNvPr id="12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6764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104</xdr:row>
      <xdr:rowOff>0</xdr:rowOff>
    </xdr:from>
    <xdr:ext cx="0" cy="609600"/>
    <xdr:pic>
      <xdr:nvPicPr>
        <xdr:cNvPr id="13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9431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132</xdr:row>
      <xdr:rowOff>0</xdr:rowOff>
    </xdr:from>
    <xdr:ext cx="0" cy="609600"/>
    <xdr:pic>
      <xdr:nvPicPr>
        <xdr:cNvPr id="14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24765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146</xdr:row>
      <xdr:rowOff>0</xdr:rowOff>
    </xdr:from>
    <xdr:ext cx="0" cy="609600"/>
    <xdr:pic>
      <xdr:nvPicPr>
        <xdr:cNvPr id="15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27432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174</xdr:row>
      <xdr:rowOff>0</xdr:rowOff>
    </xdr:from>
    <xdr:ext cx="0" cy="609600"/>
    <xdr:pic>
      <xdr:nvPicPr>
        <xdr:cNvPr id="16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32766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186</xdr:row>
      <xdr:rowOff>0</xdr:rowOff>
    </xdr:from>
    <xdr:ext cx="0" cy="609600"/>
    <xdr:pic>
      <xdr:nvPicPr>
        <xdr:cNvPr id="17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35052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198</xdr:row>
      <xdr:rowOff>0</xdr:rowOff>
    </xdr:from>
    <xdr:ext cx="0" cy="609600"/>
    <xdr:pic>
      <xdr:nvPicPr>
        <xdr:cNvPr id="1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37338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213</xdr:row>
      <xdr:rowOff>0</xdr:rowOff>
    </xdr:from>
    <xdr:ext cx="0" cy="609600"/>
    <xdr:pic>
      <xdr:nvPicPr>
        <xdr:cNvPr id="19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40005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228</xdr:row>
      <xdr:rowOff>0</xdr:rowOff>
    </xdr:from>
    <xdr:ext cx="0" cy="609600"/>
    <xdr:pic>
      <xdr:nvPicPr>
        <xdr:cNvPr id="20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42672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242</xdr:row>
      <xdr:rowOff>0</xdr:rowOff>
    </xdr:from>
    <xdr:ext cx="0" cy="609600"/>
    <xdr:pic>
      <xdr:nvPicPr>
        <xdr:cNvPr id="21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45339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257</xdr:row>
      <xdr:rowOff>0</xdr:rowOff>
    </xdr:from>
    <xdr:ext cx="0" cy="609600"/>
    <xdr:pic>
      <xdr:nvPicPr>
        <xdr:cNvPr id="22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48006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272</xdr:row>
      <xdr:rowOff>0</xdr:rowOff>
    </xdr:from>
    <xdr:ext cx="0" cy="609600"/>
    <xdr:pic>
      <xdr:nvPicPr>
        <xdr:cNvPr id="23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50673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287</xdr:row>
      <xdr:rowOff>0</xdr:rowOff>
    </xdr:from>
    <xdr:ext cx="0" cy="609600"/>
    <xdr:pic>
      <xdr:nvPicPr>
        <xdr:cNvPr id="24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53340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301</xdr:row>
      <xdr:rowOff>0</xdr:rowOff>
    </xdr:from>
    <xdr:ext cx="0" cy="609600"/>
    <xdr:pic>
      <xdr:nvPicPr>
        <xdr:cNvPr id="25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56007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328</xdr:row>
      <xdr:rowOff>0</xdr:rowOff>
    </xdr:from>
    <xdr:ext cx="0" cy="609600"/>
    <xdr:pic>
      <xdr:nvPicPr>
        <xdr:cNvPr id="26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60960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358</xdr:row>
      <xdr:rowOff>0</xdr:rowOff>
    </xdr:from>
    <xdr:ext cx="0" cy="609600"/>
    <xdr:pic>
      <xdr:nvPicPr>
        <xdr:cNvPr id="27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66294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373</xdr:row>
      <xdr:rowOff>0</xdr:rowOff>
    </xdr:from>
    <xdr:ext cx="0" cy="609600"/>
    <xdr:pic>
      <xdr:nvPicPr>
        <xdr:cNvPr id="2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68961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388</xdr:row>
      <xdr:rowOff>0</xdr:rowOff>
    </xdr:from>
    <xdr:ext cx="0" cy="609600"/>
    <xdr:pic>
      <xdr:nvPicPr>
        <xdr:cNvPr id="29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71628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403</xdr:row>
      <xdr:rowOff>0</xdr:rowOff>
    </xdr:from>
    <xdr:ext cx="0" cy="609600"/>
    <xdr:pic>
      <xdr:nvPicPr>
        <xdr:cNvPr id="30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74304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433</xdr:row>
      <xdr:rowOff>0</xdr:rowOff>
    </xdr:from>
    <xdr:ext cx="0" cy="609600"/>
    <xdr:pic>
      <xdr:nvPicPr>
        <xdr:cNvPr id="31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79638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447</xdr:row>
      <xdr:rowOff>0</xdr:rowOff>
    </xdr:from>
    <xdr:ext cx="0" cy="609600"/>
    <xdr:pic>
      <xdr:nvPicPr>
        <xdr:cNvPr id="32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82305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459</xdr:row>
      <xdr:rowOff>0</xdr:rowOff>
    </xdr:from>
    <xdr:ext cx="0" cy="609600"/>
    <xdr:pic>
      <xdr:nvPicPr>
        <xdr:cNvPr id="33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84591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473</xdr:row>
      <xdr:rowOff>0</xdr:rowOff>
    </xdr:from>
    <xdr:ext cx="0" cy="609600"/>
    <xdr:pic>
      <xdr:nvPicPr>
        <xdr:cNvPr id="34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87258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488</xdr:row>
      <xdr:rowOff>0</xdr:rowOff>
    </xdr:from>
    <xdr:ext cx="0" cy="609600"/>
    <xdr:pic>
      <xdr:nvPicPr>
        <xdr:cNvPr id="35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89925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503</xdr:row>
      <xdr:rowOff>0</xdr:rowOff>
    </xdr:from>
    <xdr:ext cx="0" cy="609600"/>
    <xdr:pic>
      <xdr:nvPicPr>
        <xdr:cNvPr id="36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92592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518</xdr:row>
      <xdr:rowOff>0</xdr:rowOff>
    </xdr:from>
    <xdr:ext cx="0" cy="609600"/>
    <xdr:pic>
      <xdr:nvPicPr>
        <xdr:cNvPr id="37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95259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533</xdr:row>
      <xdr:rowOff>0</xdr:rowOff>
    </xdr:from>
    <xdr:ext cx="0" cy="609600"/>
    <xdr:pic>
      <xdr:nvPicPr>
        <xdr:cNvPr id="3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97926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563</xdr:row>
      <xdr:rowOff>0</xdr:rowOff>
    </xdr:from>
    <xdr:ext cx="0" cy="609600"/>
    <xdr:pic>
      <xdr:nvPicPr>
        <xdr:cNvPr id="39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03260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578</xdr:row>
      <xdr:rowOff>0</xdr:rowOff>
    </xdr:from>
    <xdr:ext cx="0" cy="609600"/>
    <xdr:pic>
      <xdr:nvPicPr>
        <xdr:cNvPr id="40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05927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592</xdr:row>
      <xdr:rowOff>0</xdr:rowOff>
    </xdr:from>
    <xdr:ext cx="0" cy="609600"/>
    <xdr:pic>
      <xdr:nvPicPr>
        <xdr:cNvPr id="41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08594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605</xdr:row>
      <xdr:rowOff>0</xdr:rowOff>
    </xdr:from>
    <xdr:ext cx="0" cy="609600"/>
    <xdr:pic>
      <xdr:nvPicPr>
        <xdr:cNvPr id="42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110710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617</xdr:row>
      <xdr:rowOff>0</xdr:rowOff>
    </xdr:from>
    <xdr:ext cx="0" cy="609600"/>
    <xdr:pic>
      <xdr:nvPicPr>
        <xdr:cNvPr id="43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133570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</xdr:row>
      <xdr:rowOff>0</xdr:rowOff>
    </xdr:from>
    <xdr:ext cx="0" cy="609600"/>
    <xdr:pic>
      <xdr:nvPicPr>
        <xdr:cNvPr id="44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152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313</xdr:row>
      <xdr:rowOff>0</xdr:rowOff>
    </xdr:from>
    <xdr:ext cx="0" cy="609600"/>
    <xdr:pic>
      <xdr:nvPicPr>
        <xdr:cNvPr id="45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58293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343</xdr:row>
      <xdr:rowOff>0</xdr:rowOff>
    </xdr:from>
    <xdr:ext cx="0" cy="609600"/>
    <xdr:pic>
      <xdr:nvPicPr>
        <xdr:cNvPr id="46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63627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32</xdr:row>
      <xdr:rowOff>0</xdr:rowOff>
    </xdr:from>
    <xdr:ext cx="0" cy="152400"/>
    <xdr:pic>
      <xdr:nvPicPr>
        <xdr:cNvPr id="47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6096000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418</xdr:row>
      <xdr:rowOff>0</xdr:rowOff>
    </xdr:from>
    <xdr:ext cx="0" cy="609600"/>
    <xdr:pic>
      <xdr:nvPicPr>
        <xdr:cNvPr id="4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76971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160</xdr:row>
      <xdr:rowOff>0</xdr:rowOff>
    </xdr:from>
    <xdr:ext cx="0" cy="609600"/>
    <xdr:pic>
      <xdr:nvPicPr>
        <xdr:cNvPr id="49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30099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118</xdr:row>
      <xdr:rowOff>0</xdr:rowOff>
    </xdr:from>
    <xdr:ext cx="0" cy="609600"/>
    <xdr:pic>
      <xdr:nvPicPr>
        <xdr:cNvPr id="50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220980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548</xdr:row>
      <xdr:rowOff>0</xdr:rowOff>
    </xdr:from>
    <xdr:ext cx="0" cy="609600"/>
    <xdr:pic>
      <xdr:nvPicPr>
        <xdr:cNvPr id="51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005935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629</xdr:row>
      <xdr:rowOff>0</xdr:rowOff>
    </xdr:from>
    <xdr:ext cx="0" cy="609600"/>
    <xdr:pic>
      <xdr:nvPicPr>
        <xdr:cNvPr id="52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58175" y="115643025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629</xdr:row>
      <xdr:rowOff>0</xdr:rowOff>
    </xdr:from>
    <xdr:ext cx="0" cy="152400"/>
    <xdr:pic>
      <xdr:nvPicPr>
        <xdr:cNvPr id="53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617</xdr:row>
      <xdr:rowOff>0</xdr:rowOff>
    </xdr:from>
    <xdr:ext cx="0" cy="152400"/>
    <xdr:pic>
      <xdr:nvPicPr>
        <xdr:cNvPr id="54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605</xdr:row>
      <xdr:rowOff>0</xdr:rowOff>
    </xdr:from>
    <xdr:ext cx="0" cy="152400"/>
    <xdr:pic>
      <xdr:nvPicPr>
        <xdr:cNvPr id="55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592</xdr:row>
      <xdr:rowOff>0</xdr:rowOff>
    </xdr:from>
    <xdr:ext cx="0" cy="152400"/>
    <xdr:pic>
      <xdr:nvPicPr>
        <xdr:cNvPr id="56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563</xdr:row>
      <xdr:rowOff>0</xdr:rowOff>
    </xdr:from>
    <xdr:ext cx="0" cy="152400"/>
    <xdr:pic>
      <xdr:nvPicPr>
        <xdr:cNvPr id="57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548</xdr:row>
      <xdr:rowOff>0</xdr:rowOff>
    </xdr:from>
    <xdr:ext cx="0" cy="152400"/>
    <xdr:pic>
      <xdr:nvPicPr>
        <xdr:cNvPr id="5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533</xdr:row>
      <xdr:rowOff>0</xdr:rowOff>
    </xdr:from>
    <xdr:ext cx="0" cy="152400"/>
    <xdr:pic>
      <xdr:nvPicPr>
        <xdr:cNvPr id="59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447</xdr:row>
      <xdr:rowOff>0</xdr:rowOff>
    </xdr:from>
    <xdr:ext cx="0" cy="152400"/>
    <xdr:pic>
      <xdr:nvPicPr>
        <xdr:cNvPr id="60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433</xdr:row>
      <xdr:rowOff>0</xdr:rowOff>
    </xdr:from>
    <xdr:ext cx="0" cy="152400"/>
    <xdr:pic>
      <xdr:nvPicPr>
        <xdr:cNvPr id="61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418</xdr:row>
      <xdr:rowOff>0</xdr:rowOff>
    </xdr:from>
    <xdr:ext cx="0" cy="152400"/>
    <xdr:pic>
      <xdr:nvPicPr>
        <xdr:cNvPr id="62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403</xdr:row>
      <xdr:rowOff>0</xdr:rowOff>
    </xdr:from>
    <xdr:ext cx="0" cy="152400"/>
    <xdr:pic>
      <xdr:nvPicPr>
        <xdr:cNvPr id="63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388</xdr:row>
      <xdr:rowOff>0</xdr:rowOff>
    </xdr:from>
    <xdr:ext cx="0" cy="152400"/>
    <xdr:pic>
      <xdr:nvPicPr>
        <xdr:cNvPr id="64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373</xdr:row>
      <xdr:rowOff>0</xdr:rowOff>
    </xdr:from>
    <xdr:ext cx="0" cy="152400"/>
    <xdr:pic>
      <xdr:nvPicPr>
        <xdr:cNvPr id="65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301</xdr:row>
      <xdr:rowOff>0</xdr:rowOff>
    </xdr:from>
    <xdr:ext cx="0" cy="152400"/>
    <xdr:pic>
      <xdr:nvPicPr>
        <xdr:cNvPr id="66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257</xdr:row>
      <xdr:rowOff>0</xdr:rowOff>
    </xdr:from>
    <xdr:ext cx="0" cy="152400"/>
    <xdr:pic>
      <xdr:nvPicPr>
        <xdr:cNvPr id="67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228</xdr:row>
      <xdr:rowOff>0</xdr:rowOff>
    </xdr:from>
    <xdr:ext cx="0" cy="152400"/>
    <xdr:pic>
      <xdr:nvPicPr>
        <xdr:cNvPr id="6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86475" y="60483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644</xdr:row>
      <xdr:rowOff>0</xdr:rowOff>
    </xdr:from>
    <xdr:ext cx="0" cy="609600"/>
    <xdr:pic>
      <xdr:nvPicPr>
        <xdr:cNvPr id="73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94725" y="114320934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644</xdr:row>
      <xdr:rowOff>0</xdr:rowOff>
    </xdr:from>
    <xdr:ext cx="0" cy="152400"/>
    <xdr:pic>
      <xdr:nvPicPr>
        <xdr:cNvPr id="74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94725" y="114320934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658</xdr:row>
      <xdr:rowOff>0</xdr:rowOff>
    </xdr:from>
    <xdr:ext cx="0" cy="609600"/>
    <xdr:pic>
      <xdr:nvPicPr>
        <xdr:cNvPr id="77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94725" y="116958626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658</xdr:row>
      <xdr:rowOff>0</xdr:rowOff>
    </xdr:from>
    <xdr:ext cx="0" cy="152400"/>
    <xdr:pic>
      <xdr:nvPicPr>
        <xdr:cNvPr id="78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94725" y="116958626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672</xdr:row>
      <xdr:rowOff>0</xdr:rowOff>
    </xdr:from>
    <xdr:ext cx="0" cy="609600"/>
    <xdr:pic>
      <xdr:nvPicPr>
        <xdr:cNvPr id="72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74400" y="1233551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672</xdr:row>
      <xdr:rowOff>0</xdr:rowOff>
    </xdr:from>
    <xdr:ext cx="0" cy="152400"/>
    <xdr:pic>
      <xdr:nvPicPr>
        <xdr:cNvPr id="75" name="image1.png" descr="a color horizontal letras blancas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79125" y="120792875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687</xdr:row>
      <xdr:rowOff>0</xdr:rowOff>
    </xdr:from>
    <xdr:ext cx="0" cy="609600"/>
    <xdr:pic>
      <xdr:nvPicPr>
        <xdr:cNvPr id="76" name="image1.png" descr="a color horizontal letras blancas.png">
          <a:extLst>
            <a:ext uri="{FF2B5EF4-FFF2-40B4-BE49-F238E27FC236}">
              <a16:creationId xmlns:a16="http://schemas.microsoft.com/office/drawing/2014/main" id="{E577A798-6266-4441-969D-84E21ACA43FD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74400" y="1233551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687</xdr:row>
      <xdr:rowOff>0</xdr:rowOff>
    </xdr:from>
    <xdr:ext cx="0" cy="152400"/>
    <xdr:pic>
      <xdr:nvPicPr>
        <xdr:cNvPr id="79" name="image1.png" descr="a color horizontal letras blancas.png">
          <a:extLst>
            <a:ext uri="{FF2B5EF4-FFF2-40B4-BE49-F238E27FC236}">
              <a16:creationId xmlns:a16="http://schemas.microsoft.com/office/drawing/2014/main" id="{1BD305CB-D80D-49F3-9445-2372402953A3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74400" y="123355100"/>
          <a:ext cx="0" cy="1524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700</xdr:row>
      <xdr:rowOff>0</xdr:rowOff>
    </xdr:from>
    <xdr:ext cx="0" cy="609600"/>
    <xdr:pic>
      <xdr:nvPicPr>
        <xdr:cNvPr id="80" name="image1.png" descr="a color horizontal letras blancas.png">
          <a:extLst>
            <a:ext uri="{FF2B5EF4-FFF2-40B4-BE49-F238E27FC236}">
              <a16:creationId xmlns:a16="http://schemas.microsoft.com/office/drawing/2014/main" id="{8DD9C787-B8C8-4154-9488-68AC0726512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74400" y="126022100"/>
          <a:ext cx="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700</xdr:row>
      <xdr:rowOff>0</xdr:rowOff>
    </xdr:from>
    <xdr:ext cx="0" cy="152400"/>
    <xdr:pic>
      <xdr:nvPicPr>
        <xdr:cNvPr id="81" name="image1.png" descr="a color horizontal letras blancas.png">
          <a:extLst>
            <a:ext uri="{FF2B5EF4-FFF2-40B4-BE49-F238E27FC236}">
              <a16:creationId xmlns:a16="http://schemas.microsoft.com/office/drawing/2014/main" id="{05410598-0A11-4104-8B3F-694001C2DFA5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74400" y="126022100"/>
          <a:ext cx="0" cy="1524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0</xdr:row>
      <xdr:rowOff>114300</xdr:rowOff>
    </xdr:from>
    <xdr:ext cx="2324100" cy="600075"/>
    <xdr:sp macro="" textlink="">
      <xdr:nvSpPr>
        <xdr:cNvPr id="2" name="Shape 2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34400" y="114300"/>
          <a:ext cx="2324100" cy="600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cap="none">
              <a:solidFill>
                <a:srgbClr val="FFFFFF"/>
              </a:solidFill>
            </a:rPr>
            <a:t>Estudiantes Inscritos- Admitidos- Nuevos</a:t>
          </a:r>
          <a:endParaRPr sz="1400" b="1"/>
        </a:p>
      </xdr:txBody>
    </xdr:sp>
    <xdr:clientData fLocksWithSheet="0"/>
  </xdr:oneCellAnchor>
  <xdr:oneCellAnchor>
    <xdr:from>
      <xdr:col>20</xdr:col>
      <xdr:colOff>361950</xdr:colOff>
      <xdr:row>4</xdr:row>
      <xdr:rowOff>142875</xdr:rowOff>
    </xdr:from>
    <xdr:ext cx="1533525" cy="619125"/>
    <xdr:sp macro="" textlink="">
      <xdr:nvSpPr>
        <xdr:cNvPr id="3" name="Shape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867775" y="790575"/>
          <a:ext cx="1533525" cy="619125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Tabla 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20</xdr:col>
      <xdr:colOff>381000</xdr:colOff>
      <xdr:row>12</xdr:row>
      <xdr:rowOff>57150</xdr:rowOff>
    </xdr:from>
    <xdr:ext cx="1524000" cy="628650"/>
    <xdr:sp macro="" textlink="">
      <xdr:nvSpPr>
        <xdr:cNvPr id="4" name="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9448800" y="1581150"/>
          <a:ext cx="1524000" cy="62865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Admitidos, Nuevos</a:t>
          </a:r>
          <a:endParaRPr sz="1400"/>
        </a:p>
      </xdr:txBody>
    </xdr:sp>
    <xdr:clientData fLocksWithSheet="0"/>
  </xdr:oneCellAnchor>
  <xdr:oneCellAnchor>
    <xdr:from>
      <xdr:col>20</xdr:col>
      <xdr:colOff>371475</xdr:colOff>
      <xdr:row>15</xdr:row>
      <xdr:rowOff>180975</xdr:rowOff>
    </xdr:from>
    <xdr:ext cx="1524000" cy="628650"/>
    <xdr:sp macro="" textlink="">
      <xdr:nvSpPr>
        <xdr:cNvPr id="5" name="Shape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439275" y="2276475"/>
          <a:ext cx="1524000" cy="62865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Admitidos, Nuevos por Programa</a:t>
          </a:r>
          <a:endParaRPr sz="1000" b="1" cap="non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20</xdr:col>
      <xdr:colOff>428625</xdr:colOff>
      <xdr:row>19</xdr:row>
      <xdr:rowOff>152400</xdr:rowOff>
    </xdr:from>
    <xdr:ext cx="1466850" cy="628650"/>
    <xdr:sp macro="" textlink="">
      <xdr:nvSpPr>
        <xdr:cNvPr id="7" name="Shape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629900" y="3009900"/>
          <a:ext cx="1466850" cy="628650"/>
        </a:xfrm>
        <a:prstGeom prst="roundRect">
          <a:avLst>
            <a:gd name="adj" fmla="val 16667"/>
          </a:avLst>
        </a:prstGeom>
        <a:solidFill>
          <a:srgbClr val="00B0F0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 por programa Posgrado</a:t>
          </a:r>
          <a:endParaRPr sz="1400"/>
        </a:p>
      </xdr:txBody>
    </xdr:sp>
    <xdr:clientData fLocksWithSheet="0"/>
  </xdr:oneCellAnchor>
  <xdr:oneCellAnchor>
    <xdr:from>
      <xdr:col>3</xdr:col>
      <xdr:colOff>219075</xdr:colOff>
      <xdr:row>0</xdr:row>
      <xdr:rowOff>104775</xdr:rowOff>
    </xdr:from>
    <xdr:ext cx="1028700" cy="266700"/>
    <xdr:pic>
      <xdr:nvPicPr>
        <xdr:cNvPr id="8" name="image6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43475" y="104775"/>
          <a:ext cx="10287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381000</xdr:colOff>
      <xdr:row>8</xdr:row>
      <xdr:rowOff>57150</xdr:rowOff>
    </xdr:from>
    <xdr:ext cx="1524000" cy="628650"/>
    <xdr:sp macro="" textlink="">
      <xdr:nvSpPr>
        <xdr:cNvPr id="6" name="Shape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63FDFB-1D17-4C4D-BEF7-2745BEB7A98B}"/>
            </a:ext>
          </a:extLst>
        </xdr:cNvPr>
        <xdr:cNvSpPr/>
      </xdr:nvSpPr>
      <xdr:spPr>
        <a:xfrm flipH="1">
          <a:off x="14706600" y="2216150"/>
          <a:ext cx="1524000" cy="628650"/>
        </a:xfrm>
        <a:prstGeom prst="roundRect">
          <a:avLst>
            <a:gd name="adj" fmla="val 16667"/>
          </a:avLst>
        </a:prstGeom>
        <a:solidFill>
          <a:schemeClr val="lt1"/>
        </a:solidFill>
        <a:ln w="9525" cap="flat" cmpd="sng">
          <a:solidFill>
            <a:srgbClr val="45A9C4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cap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Estudiantes Inscritos, Admitidos, Nuevos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-0.499984740745262"/>
  </sheetPr>
  <dimension ref="A1:E26"/>
  <sheetViews>
    <sheetView zoomScale="91" zoomScaleNormal="115" workbookViewId="0">
      <selection activeCell="A25" sqref="A25"/>
    </sheetView>
  </sheetViews>
  <sheetFormatPr baseColWidth="10" defaultColWidth="0" defaultRowHeight="15" zeroHeight="1" x14ac:dyDescent="0.25"/>
  <cols>
    <col min="1" max="3" width="11.42578125" customWidth="1"/>
    <col min="4" max="4" width="86.7109375" customWidth="1"/>
    <col min="5" max="5" width="11.42578125" style="48" hidden="1" customWidth="1"/>
    <col min="6" max="16384" width="11.42578125" hidden="1"/>
  </cols>
  <sheetData>
    <row r="1" spans="1:4" x14ac:dyDescent="0.25">
      <c r="A1" s="1"/>
      <c r="B1" s="2"/>
      <c r="C1" s="3"/>
      <c r="D1" s="4"/>
    </row>
    <row r="2" spans="1:4" x14ac:dyDescent="0.25">
      <c r="A2" s="5"/>
      <c r="B2" s="6"/>
      <c r="C2" s="6"/>
      <c r="D2" s="7"/>
    </row>
    <row r="3" spans="1:4" x14ac:dyDescent="0.25">
      <c r="A3" s="5"/>
      <c r="B3" s="6"/>
      <c r="C3" s="8"/>
      <c r="D3" s="7"/>
    </row>
    <row r="4" spans="1:4" x14ac:dyDescent="0.25">
      <c r="A4" s="5"/>
      <c r="B4" s="6"/>
      <c r="C4" s="6"/>
      <c r="D4" s="7"/>
    </row>
    <row r="5" spans="1:4" x14ac:dyDescent="0.25">
      <c r="A5" s="5"/>
      <c r="B5" s="9"/>
      <c r="C5" s="9"/>
      <c r="D5" s="10"/>
    </row>
    <row r="6" spans="1:4" x14ac:dyDescent="0.25">
      <c r="A6" s="5"/>
      <c r="B6" s="9"/>
      <c r="C6" s="11"/>
      <c r="D6" s="10"/>
    </row>
    <row r="7" spans="1:4" x14ac:dyDescent="0.25">
      <c r="A7" s="12"/>
      <c r="B7" s="8"/>
      <c r="C7" s="6"/>
      <c r="D7" s="7"/>
    </row>
    <row r="8" spans="1:4" x14ac:dyDescent="0.25">
      <c r="A8" s="13"/>
      <c r="B8" s="14"/>
      <c r="C8" s="14"/>
      <c r="D8" s="15"/>
    </row>
    <row r="9" spans="1:4" x14ac:dyDescent="0.25">
      <c r="A9" s="13"/>
      <c r="B9" s="14"/>
      <c r="C9" s="14"/>
      <c r="D9" s="15"/>
    </row>
    <row r="10" spans="1:4" x14ac:dyDescent="0.25">
      <c r="A10" s="13"/>
      <c r="B10" s="14"/>
      <c r="C10" s="14"/>
      <c r="D10" s="15"/>
    </row>
    <row r="11" spans="1:4" x14ac:dyDescent="0.25">
      <c r="A11" s="13"/>
      <c r="B11" s="14"/>
      <c r="C11" s="14"/>
      <c r="D11" s="15"/>
    </row>
    <row r="12" spans="1:4" x14ac:dyDescent="0.25">
      <c r="A12" s="13"/>
      <c r="B12" s="14"/>
      <c r="C12" s="14"/>
      <c r="D12" s="15"/>
    </row>
    <row r="13" spans="1:4" x14ac:dyDescent="0.25">
      <c r="A13" s="13"/>
      <c r="B13" s="14"/>
      <c r="C13" s="14"/>
      <c r="D13" s="15"/>
    </row>
    <row r="14" spans="1:4" x14ac:dyDescent="0.25">
      <c r="A14" s="13"/>
      <c r="B14" s="14"/>
      <c r="C14" s="14"/>
      <c r="D14" s="15"/>
    </row>
    <row r="15" spans="1:4" x14ac:dyDescent="0.25">
      <c r="A15" s="13"/>
      <c r="B15" s="14"/>
      <c r="C15" s="14"/>
      <c r="D15" s="15"/>
    </row>
    <row r="16" spans="1:4" x14ac:dyDescent="0.25">
      <c r="A16" s="13"/>
      <c r="B16" s="14"/>
      <c r="C16" s="14"/>
      <c r="D16" s="15"/>
    </row>
    <row r="17" spans="1:4" x14ac:dyDescent="0.25">
      <c r="A17" s="13"/>
      <c r="B17" s="14"/>
      <c r="C17" s="14"/>
      <c r="D17" s="15"/>
    </row>
    <row r="18" spans="1:4" x14ac:dyDescent="0.25">
      <c r="A18" s="13"/>
      <c r="B18" s="14"/>
      <c r="C18" s="14"/>
      <c r="D18" s="15"/>
    </row>
    <row r="19" spans="1:4" x14ac:dyDescent="0.25">
      <c r="A19" s="13"/>
      <c r="B19" s="14"/>
      <c r="C19" s="14"/>
      <c r="D19" s="15"/>
    </row>
    <row r="20" spans="1:4" x14ac:dyDescent="0.25">
      <c r="A20" s="13"/>
      <c r="B20" s="14"/>
      <c r="C20" s="14"/>
      <c r="D20" s="15"/>
    </row>
    <row r="21" spans="1:4" x14ac:dyDescent="0.25">
      <c r="A21" s="13"/>
      <c r="B21" s="14"/>
      <c r="C21" s="14"/>
      <c r="D21" s="15"/>
    </row>
    <row r="22" spans="1:4" x14ac:dyDescent="0.25">
      <c r="A22" s="13"/>
      <c r="B22" s="14"/>
      <c r="C22" s="14"/>
      <c r="D22" s="15"/>
    </row>
    <row r="23" spans="1:4" x14ac:dyDescent="0.25">
      <c r="A23" s="13"/>
      <c r="B23" s="14"/>
      <c r="C23" s="14"/>
      <c r="D23" s="15"/>
    </row>
    <row r="24" spans="1:4" x14ac:dyDescent="0.25">
      <c r="A24" s="16" t="s">
        <v>0</v>
      </c>
      <c r="B24" s="14"/>
      <c r="C24" s="14"/>
      <c r="D24" s="15"/>
    </row>
    <row r="25" spans="1:4" x14ac:dyDescent="0.25">
      <c r="A25" s="45" t="s">
        <v>647</v>
      </c>
      <c r="B25" s="46"/>
      <c r="C25" s="46"/>
      <c r="D25" s="47"/>
    </row>
    <row r="26" spans="1:4" hidden="1" x14ac:dyDescent="0.25">
      <c r="A26" s="48"/>
      <c r="B26" s="48"/>
      <c r="C26" s="48"/>
      <c r="D26" s="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8" tint="-0.499984740745262"/>
  </sheetPr>
  <dimension ref="A1:BD1001"/>
  <sheetViews>
    <sheetView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17.28515625" customWidth="1"/>
    <col min="2" max="11" width="13" hidden="1" customWidth="1"/>
    <col min="12" max="12" width="8.5703125" hidden="1" customWidth="1"/>
    <col min="13" max="13" width="10" hidden="1" customWidth="1"/>
    <col min="14" max="14" width="8" hidden="1" customWidth="1"/>
    <col min="15" max="15" width="8.5703125" hidden="1" customWidth="1"/>
    <col min="16" max="16" width="10" hidden="1" customWidth="1"/>
    <col min="17" max="17" width="8.140625" hidden="1" customWidth="1"/>
    <col min="18" max="18" width="8.5703125" bestFit="1" customWidth="1"/>
    <col min="19" max="19" width="10" bestFit="1" customWidth="1"/>
    <col min="20" max="20" width="8" bestFit="1" customWidth="1"/>
    <col min="21" max="21" width="8.5703125" bestFit="1" customWidth="1"/>
    <col min="22" max="22" width="10" bestFit="1" customWidth="1"/>
    <col min="23" max="24" width="8.5703125" bestFit="1" customWidth="1"/>
    <col min="25" max="25" width="10" bestFit="1" customWidth="1"/>
    <col min="26" max="26" width="8" bestFit="1" customWidth="1"/>
    <col min="27" max="27" width="8.5703125" bestFit="1" customWidth="1"/>
    <col min="28" max="28" width="10" bestFit="1" customWidth="1"/>
    <col min="29" max="29" width="8" bestFit="1" customWidth="1"/>
    <col min="30" max="30" width="8.5703125" bestFit="1" customWidth="1"/>
    <col min="31" max="31" width="10" bestFit="1" customWidth="1"/>
    <col min="32" max="32" width="8" bestFit="1" customWidth="1"/>
    <col min="33" max="33" width="8.5703125" bestFit="1" customWidth="1"/>
    <col min="34" max="34" width="10" bestFit="1" customWidth="1"/>
    <col min="35" max="35" width="8" bestFit="1" customWidth="1"/>
    <col min="36" max="36" width="8.5703125" bestFit="1" customWidth="1"/>
    <col min="37" max="37" width="10" bestFit="1" customWidth="1"/>
    <col min="38" max="38" width="8" bestFit="1" customWidth="1"/>
    <col min="39" max="39" width="8.5703125" bestFit="1" customWidth="1"/>
    <col min="40" max="40" width="10" bestFit="1" customWidth="1"/>
    <col min="41" max="41" width="8" bestFit="1" customWidth="1"/>
    <col min="42" max="44" width="8" customWidth="1"/>
    <col min="45" max="46" width="10.140625" customWidth="1"/>
    <col min="47" max="47" width="8" customWidth="1"/>
    <col min="48" max="49" width="10.140625" customWidth="1"/>
    <col min="50" max="50" width="8" customWidth="1"/>
    <col min="51" max="51" width="11.42578125" customWidth="1"/>
    <col min="52" max="52" width="29.28515625" customWidth="1"/>
    <col min="53" max="53" width="255.5703125" style="48" hidden="1" customWidth="1"/>
    <col min="54" max="56" width="0" hidden="1" customWidth="1"/>
    <col min="57" max="16384" width="11.42578125" hidden="1"/>
  </cols>
  <sheetData>
    <row r="1" spans="1:52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9"/>
    </row>
    <row r="2" spans="1:5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9"/>
    </row>
    <row r="3" spans="1:5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9"/>
    </row>
    <row r="4" spans="1:5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/>
    </row>
    <row r="5" spans="1:52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19"/>
    </row>
    <row r="6" spans="1:52" ht="21" x14ac:dyDescent="0.25">
      <c r="L6" s="217" t="s">
        <v>1</v>
      </c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07"/>
      <c r="AQ6" s="207"/>
      <c r="AR6" s="207"/>
      <c r="AS6" s="200"/>
      <c r="AT6" s="200"/>
      <c r="AU6" s="200"/>
      <c r="AV6" s="200"/>
      <c r="AW6" s="200"/>
      <c r="AX6" s="200"/>
      <c r="AY6" s="20"/>
      <c r="AZ6" s="19"/>
    </row>
    <row r="7" spans="1:52" x14ac:dyDescent="0.25">
      <c r="A7" s="21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9" t="s">
        <v>3</v>
      </c>
      <c r="M7" s="220"/>
      <c r="N7" s="221"/>
      <c r="O7" s="219" t="s">
        <v>4</v>
      </c>
      <c r="P7" s="220"/>
      <c r="Q7" s="221"/>
      <c r="R7" s="219" t="s">
        <v>5</v>
      </c>
      <c r="S7" s="220"/>
      <c r="T7" s="221"/>
      <c r="U7" s="219" t="s">
        <v>6</v>
      </c>
      <c r="V7" s="220"/>
      <c r="W7" s="221"/>
      <c r="X7" s="219" t="s">
        <v>7</v>
      </c>
      <c r="Y7" s="220"/>
      <c r="Z7" s="221"/>
      <c r="AA7" s="219" t="s">
        <v>8</v>
      </c>
      <c r="AB7" s="220"/>
      <c r="AC7" s="221"/>
      <c r="AD7" s="219" t="s">
        <v>166</v>
      </c>
      <c r="AE7" s="220"/>
      <c r="AF7" s="221"/>
      <c r="AG7" s="219" t="s">
        <v>625</v>
      </c>
      <c r="AH7" s="220"/>
      <c r="AI7" s="221"/>
      <c r="AJ7" s="219" t="s">
        <v>633</v>
      </c>
      <c r="AK7" s="220"/>
      <c r="AL7" s="221"/>
      <c r="AM7" s="219" t="s">
        <v>644</v>
      </c>
      <c r="AN7" s="220"/>
      <c r="AO7" s="221"/>
      <c r="AP7" s="219" t="s">
        <v>646</v>
      </c>
      <c r="AQ7" s="220"/>
      <c r="AR7" s="221"/>
      <c r="AS7" s="219" t="s">
        <v>651</v>
      </c>
      <c r="AT7" s="220"/>
      <c r="AU7" s="221"/>
      <c r="AV7" s="219" t="s">
        <v>652</v>
      </c>
      <c r="AW7" s="220"/>
      <c r="AX7" s="221"/>
      <c r="AY7" s="14"/>
      <c r="AZ7" s="19"/>
    </row>
    <row r="8" spans="1:52" ht="25.5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 t="s">
        <v>9</v>
      </c>
      <c r="M8" s="23" t="s">
        <v>10</v>
      </c>
      <c r="N8" s="23" t="s">
        <v>11</v>
      </c>
      <c r="O8" s="23" t="s">
        <v>9</v>
      </c>
      <c r="P8" s="23" t="s">
        <v>10</v>
      </c>
      <c r="Q8" s="23" t="s">
        <v>11</v>
      </c>
      <c r="R8" s="23" t="s">
        <v>9</v>
      </c>
      <c r="S8" s="23" t="s">
        <v>10</v>
      </c>
      <c r="T8" s="23" t="s">
        <v>11</v>
      </c>
      <c r="U8" s="23" t="s">
        <v>9</v>
      </c>
      <c r="V8" s="23" t="s">
        <v>10</v>
      </c>
      <c r="W8" s="23" t="s">
        <v>11</v>
      </c>
      <c r="X8" s="23" t="s">
        <v>9</v>
      </c>
      <c r="Y8" s="23" t="s">
        <v>10</v>
      </c>
      <c r="Z8" s="23" t="s">
        <v>11</v>
      </c>
      <c r="AA8" s="23" t="s">
        <v>9</v>
      </c>
      <c r="AB8" s="23" t="s">
        <v>10</v>
      </c>
      <c r="AC8" s="23" t="s">
        <v>11</v>
      </c>
      <c r="AD8" s="23" t="s">
        <v>9</v>
      </c>
      <c r="AE8" s="23" t="s">
        <v>10</v>
      </c>
      <c r="AF8" s="23" t="s">
        <v>11</v>
      </c>
      <c r="AG8" s="23" t="s">
        <v>9</v>
      </c>
      <c r="AH8" s="23" t="s">
        <v>10</v>
      </c>
      <c r="AI8" s="23" t="s">
        <v>11</v>
      </c>
      <c r="AJ8" s="23" t="s">
        <v>9</v>
      </c>
      <c r="AK8" s="23" t="s">
        <v>10</v>
      </c>
      <c r="AL8" s="23" t="s">
        <v>11</v>
      </c>
      <c r="AM8" s="23" t="s">
        <v>9</v>
      </c>
      <c r="AN8" s="23" t="s">
        <v>10</v>
      </c>
      <c r="AO8" s="23" t="s">
        <v>11</v>
      </c>
      <c r="AP8" s="23" t="s">
        <v>9</v>
      </c>
      <c r="AQ8" s="23" t="s">
        <v>10</v>
      </c>
      <c r="AR8" s="23" t="s">
        <v>11</v>
      </c>
      <c r="AS8" s="23" t="s">
        <v>9</v>
      </c>
      <c r="AT8" s="23" t="s">
        <v>10</v>
      </c>
      <c r="AU8" s="23" t="s">
        <v>11</v>
      </c>
      <c r="AV8" s="23" t="s">
        <v>9</v>
      </c>
      <c r="AW8" s="23" t="s">
        <v>10</v>
      </c>
      <c r="AX8" s="23" t="s">
        <v>11</v>
      </c>
      <c r="AY8" s="14"/>
      <c r="AZ8" s="19"/>
    </row>
    <row r="9" spans="1:52" ht="15" customHeight="1" x14ac:dyDescent="0.25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3">
        <v>0</v>
      </c>
      <c r="M9" s="23"/>
      <c r="N9" s="23">
        <v>23</v>
      </c>
      <c r="O9" s="23">
        <v>0</v>
      </c>
      <c r="P9" s="23">
        <v>0</v>
      </c>
      <c r="Q9" s="23">
        <v>27</v>
      </c>
      <c r="R9" s="23">
        <v>0</v>
      </c>
      <c r="S9" s="23">
        <v>0</v>
      </c>
      <c r="T9" s="23">
        <v>32</v>
      </c>
      <c r="U9" s="23">
        <v>3</v>
      </c>
      <c r="V9" s="23">
        <v>3</v>
      </c>
      <c r="W9" s="23">
        <v>14</v>
      </c>
      <c r="X9" s="23"/>
      <c r="Y9" s="23"/>
      <c r="Z9" s="23">
        <v>9</v>
      </c>
      <c r="AA9" s="23"/>
      <c r="AB9" s="23"/>
      <c r="AC9" s="23">
        <v>6</v>
      </c>
      <c r="AD9" s="23"/>
      <c r="AE9" s="23"/>
      <c r="AF9" s="23">
        <v>8</v>
      </c>
      <c r="AG9" s="23"/>
      <c r="AH9" s="23"/>
      <c r="AI9" s="23"/>
      <c r="AJ9" s="23"/>
      <c r="AK9" s="23"/>
      <c r="AL9" s="23"/>
      <c r="AM9" s="193"/>
      <c r="AN9" s="193"/>
      <c r="AO9" s="193"/>
      <c r="AP9" s="215"/>
      <c r="AQ9" s="215"/>
      <c r="AR9" s="215"/>
      <c r="AS9" s="193"/>
      <c r="AT9" s="193"/>
      <c r="AU9" s="193"/>
      <c r="AV9" s="193"/>
      <c r="AW9" s="193"/>
      <c r="AX9" s="193"/>
      <c r="AY9" s="14"/>
      <c r="AZ9" s="19"/>
    </row>
    <row r="10" spans="1:52" ht="15" customHeight="1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3">
        <v>1527</v>
      </c>
      <c r="M10" s="23">
        <v>1331</v>
      </c>
      <c r="N10" s="23">
        <v>1146</v>
      </c>
      <c r="O10" s="23">
        <f>2784+67</f>
        <v>2851</v>
      </c>
      <c r="P10" s="23">
        <v>2557</v>
      </c>
      <c r="Q10" s="23">
        <v>1565</v>
      </c>
      <c r="R10" s="23">
        <v>1190</v>
      </c>
      <c r="S10" s="23">
        <v>917</v>
      </c>
      <c r="T10" s="23">
        <v>1104</v>
      </c>
      <c r="U10" s="23">
        <v>2048</v>
      </c>
      <c r="V10" s="23">
        <v>1754</v>
      </c>
      <c r="W10" s="23">
        <v>1305</v>
      </c>
      <c r="X10" s="23">
        <v>941</v>
      </c>
      <c r="Y10" s="23">
        <v>927</v>
      </c>
      <c r="Z10" s="23">
        <v>960</v>
      </c>
      <c r="AA10" s="23">
        <v>1279</v>
      </c>
      <c r="AB10" s="23">
        <v>1081</v>
      </c>
      <c r="AC10" s="23">
        <v>1178</v>
      </c>
      <c r="AD10" s="23">
        <v>1186</v>
      </c>
      <c r="AE10" s="23">
        <v>1058</v>
      </c>
      <c r="AF10" s="23">
        <v>1060</v>
      </c>
      <c r="AG10" s="23">
        <v>1265</v>
      </c>
      <c r="AH10" s="23">
        <v>1057</v>
      </c>
      <c r="AI10" s="23">
        <v>759</v>
      </c>
      <c r="AJ10" s="23">
        <v>620</v>
      </c>
      <c r="AK10" s="23">
        <v>540</v>
      </c>
      <c r="AL10" s="23">
        <v>354</v>
      </c>
      <c r="AM10" s="193">
        <v>1316</v>
      </c>
      <c r="AN10" s="193">
        <v>1072</v>
      </c>
      <c r="AO10" s="193">
        <v>714</v>
      </c>
      <c r="AP10" s="215">
        <v>863</v>
      </c>
      <c r="AQ10" s="215">
        <v>728</v>
      </c>
      <c r="AR10" s="215">
        <v>561</v>
      </c>
      <c r="AS10" s="193">
        <v>1317</v>
      </c>
      <c r="AT10" s="193">
        <v>1118</v>
      </c>
      <c r="AU10" s="193">
        <v>862</v>
      </c>
      <c r="AV10" s="193">
        <v>1089</v>
      </c>
      <c r="AW10" s="193">
        <v>868</v>
      </c>
      <c r="AX10" s="193">
        <v>697</v>
      </c>
      <c r="AY10" s="14"/>
      <c r="AZ10" s="19"/>
    </row>
    <row r="11" spans="1:52" ht="15" customHeight="1" x14ac:dyDescent="0.25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3">
        <v>982</v>
      </c>
      <c r="M11" s="23">
        <v>728</v>
      </c>
      <c r="N11" s="23">
        <v>705</v>
      </c>
      <c r="O11" s="23">
        <v>846</v>
      </c>
      <c r="P11" s="23">
        <v>430</v>
      </c>
      <c r="Q11" s="23">
        <v>622</v>
      </c>
      <c r="R11" s="23">
        <v>802</v>
      </c>
      <c r="S11" s="23">
        <v>393</v>
      </c>
      <c r="T11" s="23">
        <v>503</v>
      </c>
      <c r="U11" s="23">
        <v>771</v>
      </c>
      <c r="V11" s="23">
        <v>607</v>
      </c>
      <c r="W11" s="23">
        <v>589</v>
      </c>
      <c r="X11" s="23">
        <v>575</v>
      </c>
      <c r="Y11" s="23">
        <v>552</v>
      </c>
      <c r="Z11" s="23">
        <v>509</v>
      </c>
      <c r="AA11" s="23">
        <v>701</v>
      </c>
      <c r="AB11" s="23">
        <v>472</v>
      </c>
      <c r="AC11" s="23">
        <v>610</v>
      </c>
      <c r="AD11" s="23">
        <v>709</v>
      </c>
      <c r="AE11" s="23">
        <v>584</v>
      </c>
      <c r="AF11" s="23">
        <v>463</v>
      </c>
      <c r="AG11" s="23">
        <v>777</v>
      </c>
      <c r="AH11" s="23">
        <v>735</v>
      </c>
      <c r="AI11" s="23">
        <v>533</v>
      </c>
      <c r="AJ11" s="23">
        <v>405</v>
      </c>
      <c r="AK11" s="23">
        <v>352</v>
      </c>
      <c r="AL11" s="23">
        <v>278</v>
      </c>
      <c r="AM11" s="193">
        <v>642</v>
      </c>
      <c r="AN11" s="193">
        <v>601</v>
      </c>
      <c r="AO11" s="193">
        <v>501</v>
      </c>
      <c r="AP11" s="215">
        <v>475</v>
      </c>
      <c r="AQ11" s="215">
        <v>445</v>
      </c>
      <c r="AR11" s="215">
        <v>389</v>
      </c>
      <c r="AS11" s="193">
        <v>483</v>
      </c>
      <c r="AT11" s="193">
        <v>438</v>
      </c>
      <c r="AU11" s="193">
        <v>319</v>
      </c>
      <c r="AV11" s="193">
        <v>445</v>
      </c>
      <c r="AW11" s="193">
        <v>448</v>
      </c>
      <c r="AX11" s="193">
        <v>384</v>
      </c>
      <c r="AY11" s="14"/>
      <c r="AZ11" s="19"/>
    </row>
    <row r="12" spans="1:52" ht="15" customHeight="1" x14ac:dyDescent="0.25">
      <c r="A12" s="24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3">
        <v>136</v>
      </c>
      <c r="M12" s="23">
        <v>89</v>
      </c>
      <c r="N12" s="23">
        <v>84</v>
      </c>
      <c r="O12" s="23">
        <v>99</v>
      </c>
      <c r="P12" s="23">
        <v>54</v>
      </c>
      <c r="Q12" s="23">
        <v>95</v>
      </c>
      <c r="R12" s="23">
        <v>156</v>
      </c>
      <c r="S12" s="23">
        <v>85</v>
      </c>
      <c r="T12" s="23">
        <v>118</v>
      </c>
      <c r="U12" s="23">
        <v>131</v>
      </c>
      <c r="V12" s="23">
        <v>84</v>
      </c>
      <c r="W12" s="23">
        <v>93</v>
      </c>
      <c r="X12" s="23">
        <v>138</v>
      </c>
      <c r="Y12" s="23">
        <v>136</v>
      </c>
      <c r="Z12" s="23">
        <v>132</v>
      </c>
      <c r="AA12" s="23">
        <v>122</v>
      </c>
      <c r="AB12" s="23">
        <v>88</v>
      </c>
      <c r="AC12" s="23">
        <v>103</v>
      </c>
      <c r="AD12" s="23">
        <v>198</v>
      </c>
      <c r="AE12" s="23">
        <v>162</v>
      </c>
      <c r="AF12" s="23">
        <v>141</v>
      </c>
      <c r="AG12" s="23">
        <v>242</v>
      </c>
      <c r="AH12" s="23">
        <v>194</v>
      </c>
      <c r="AI12" s="23">
        <v>140</v>
      </c>
      <c r="AJ12" s="23">
        <v>159</v>
      </c>
      <c r="AK12" s="23">
        <v>128</v>
      </c>
      <c r="AL12" s="23">
        <v>84</v>
      </c>
      <c r="AM12" s="193">
        <v>191</v>
      </c>
      <c r="AN12" s="193">
        <v>161</v>
      </c>
      <c r="AO12" s="193">
        <v>109</v>
      </c>
      <c r="AP12" s="215">
        <v>212</v>
      </c>
      <c r="AQ12" s="215">
        <v>175</v>
      </c>
      <c r="AR12" s="215">
        <v>132</v>
      </c>
      <c r="AS12" s="193">
        <v>240</v>
      </c>
      <c r="AT12" s="193">
        <v>165</v>
      </c>
      <c r="AU12" s="193">
        <v>101</v>
      </c>
      <c r="AV12" s="193">
        <v>125</v>
      </c>
      <c r="AW12" s="193">
        <v>103</v>
      </c>
      <c r="AX12" s="193">
        <v>76</v>
      </c>
      <c r="AY12" s="14"/>
      <c r="AZ12" s="19"/>
    </row>
    <row r="13" spans="1:52" ht="15" customHeight="1" x14ac:dyDescent="0.25">
      <c r="A13" s="24" t="s">
        <v>16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3">
        <v>27</v>
      </c>
      <c r="M13" s="23">
        <v>27</v>
      </c>
      <c r="N13" s="23">
        <v>16</v>
      </c>
      <c r="O13" s="23">
        <v>15</v>
      </c>
      <c r="P13" s="23">
        <v>6</v>
      </c>
      <c r="Q13" s="23">
        <v>9</v>
      </c>
      <c r="R13" s="23">
        <v>20</v>
      </c>
      <c r="S13" s="23">
        <v>8</v>
      </c>
      <c r="T13" s="23">
        <v>6</v>
      </c>
      <c r="U13" s="23">
        <v>18</v>
      </c>
      <c r="V13" s="23">
        <v>16</v>
      </c>
      <c r="W13" s="23">
        <v>16</v>
      </c>
      <c r="X13" s="23">
        <v>11</v>
      </c>
      <c r="Y13" s="23">
        <v>11</v>
      </c>
      <c r="Z13" s="23">
        <v>12</v>
      </c>
      <c r="AA13" s="23">
        <v>17</v>
      </c>
      <c r="AB13" s="23">
        <v>8</v>
      </c>
      <c r="AC13" s="23">
        <v>10</v>
      </c>
      <c r="AD13" s="23">
        <v>17</v>
      </c>
      <c r="AE13" s="23">
        <v>13</v>
      </c>
      <c r="AF13" s="23">
        <v>5</v>
      </c>
      <c r="AG13" s="23">
        <v>35</v>
      </c>
      <c r="AH13" s="23">
        <v>27</v>
      </c>
      <c r="AI13" s="23">
        <v>10</v>
      </c>
      <c r="AJ13" s="23">
        <v>29</v>
      </c>
      <c r="AK13" s="23">
        <v>16</v>
      </c>
      <c r="AL13" s="23">
        <v>10</v>
      </c>
      <c r="AM13" s="193">
        <v>35</v>
      </c>
      <c r="AN13" s="193">
        <v>25</v>
      </c>
      <c r="AO13" s="193">
        <v>22</v>
      </c>
      <c r="AP13" s="215">
        <v>39</v>
      </c>
      <c r="AQ13" s="215">
        <v>30</v>
      </c>
      <c r="AR13" s="215">
        <v>16</v>
      </c>
      <c r="AS13" s="193">
        <v>18</v>
      </c>
      <c r="AT13" s="193">
        <v>14</v>
      </c>
      <c r="AU13" s="193">
        <v>14</v>
      </c>
      <c r="AV13" s="193">
        <v>25</v>
      </c>
      <c r="AW13" s="193">
        <v>15</v>
      </c>
      <c r="AX13" s="193">
        <v>12</v>
      </c>
      <c r="AY13" s="14"/>
      <c r="AZ13" s="19"/>
    </row>
    <row r="14" spans="1:52" ht="15" customHeight="1" x14ac:dyDescent="0.25">
      <c r="A14" s="25" t="s">
        <v>17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>
        <f t="shared" ref="L14:AF14" si="0">+SUM(L9:L13)</f>
        <v>2672</v>
      </c>
      <c r="M14" s="26">
        <f t="shared" si="0"/>
        <v>2175</v>
      </c>
      <c r="N14" s="26">
        <f t="shared" si="0"/>
        <v>1974</v>
      </c>
      <c r="O14" s="26">
        <f t="shared" si="0"/>
        <v>3811</v>
      </c>
      <c r="P14" s="26">
        <f t="shared" si="0"/>
        <v>3047</v>
      </c>
      <c r="Q14" s="26">
        <f t="shared" si="0"/>
        <v>2318</v>
      </c>
      <c r="R14" s="26">
        <f t="shared" si="0"/>
        <v>2168</v>
      </c>
      <c r="S14" s="26">
        <f t="shared" si="0"/>
        <v>1403</v>
      </c>
      <c r="T14" s="26">
        <f t="shared" si="0"/>
        <v>1763</v>
      </c>
      <c r="U14" s="26">
        <f t="shared" si="0"/>
        <v>2971</v>
      </c>
      <c r="V14" s="26">
        <f t="shared" si="0"/>
        <v>2464</v>
      </c>
      <c r="W14" s="26">
        <f t="shared" si="0"/>
        <v>2017</v>
      </c>
      <c r="X14" s="26">
        <f t="shared" si="0"/>
        <v>1665</v>
      </c>
      <c r="Y14" s="26">
        <f t="shared" si="0"/>
        <v>1626</v>
      </c>
      <c r="Z14" s="26">
        <f t="shared" si="0"/>
        <v>1622</v>
      </c>
      <c r="AA14" s="26">
        <f t="shared" si="0"/>
        <v>2119</v>
      </c>
      <c r="AB14" s="26">
        <f t="shared" si="0"/>
        <v>1649</v>
      </c>
      <c r="AC14" s="26">
        <f t="shared" si="0"/>
        <v>1907</v>
      </c>
      <c r="AD14" s="26">
        <f t="shared" si="0"/>
        <v>2110</v>
      </c>
      <c r="AE14" s="26">
        <f t="shared" si="0"/>
        <v>1817</v>
      </c>
      <c r="AF14" s="26">
        <f t="shared" si="0"/>
        <v>1677</v>
      </c>
      <c r="AG14" s="26">
        <f t="shared" ref="AG14:AL14" si="1">+SUM(AG9:AG13)</f>
        <v>2319</v>
      </c>
      <c r="AH14" s="26">
        <f t="shared" si="1"/>
        <v>2013</v>
      </c>
      <c r="AI14" s="26">
        <f t="shared" si="1"/>
        <v>1442</v>
      </c>
      <c r="AJ14" s="26">
        <f t="shared" si="1"/>
        <v>1213</v>
      </c>
      <c r="AK14" s="26">
        <f t="shared" si="1"/>
        <v>1036</v>
      </c>
      <c r="AL14" s="26">
        <f t="shared" si="1"/>
        <v>726</v>
      </c>
      <c r="AM14" s="194">
        <f>SUM(AM10:AM13)</f>
        <v>2184</v>
      </c>
      <c r="AN14" s="194">
        <f t="shared" ref="AN14" si="2">SUM(AN10:AN13)</f>
        <v>1859</v>
      </c>
      <c r="AO14" s="194">
        <f>SUM(AO10:AO13)</f>
        <v>1346</v>
      </c>
      <c r="AP14" s="216">
        <f>SUM(AP10:AP13)</f>
        <v>1589</v>
      </c>
      <c r="AQ14" s="216">
        <f t="shared" ref="AQ14" si="3">SUM(AQ10:AQ13)</f>
        <v>1378</v>
      </c>
      <c r="AR14" s="216">
        <f>SUM(AR10:AR13)</f>
        <v>1098</v>
      </c>
      <c r="AS14" s="194">
        <f>SUM(AS10:AS13)</f>
        <v>2058</v>
      </c>
      <c r="AT14" s="194">
        <f t="shared" ref="AT14" si="4">SUM(AT10:AT13)</f>
        <v>1735</v>
      </c>
      <c r="AU14" s="194">
        <f>SUM(AU10:AU13)</f>
        <v>1296</v>
      </c>
      <c r="AV14" s="194">
        <f>SUM(AV10:AV13)</f>
        <v>1684</v>
      </c>
      <c r="AW14" s="194">
        <f t="shared" ref="AW14" si="5">SUM(AW10:AW13)</f>
        <v>1434</v>
      </c>
      <c r="AX14" s="194">
        <f>SUM(AX10:AX13)</f>
        <v>1169</v>
      </c>
      <c r="AY14" s="14"/>
      <c r="AZ14" s="19"/>
    </row>
    <row r="15" spans="1:52" ht="15" customHeight="1" x14ac:dyDescent="0.25">
      <c r="A15" s="16" t="s">
        <v>626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27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9"/>
    </row>
    <row r="16" spans="1:52" ht="1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2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9"/>
    </row>
    <row r="17" spans="1:52" ht="15" customHeight="1" x14ac:dyDescent="0.35">
      <c r="A17" s="217" t="s">
        <v>18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19"/>
    </row>
    <row r="18" spans="1:52" ht="15" customHeight="1" x14ac:dyDescent="0.25">
      <c r="A18" s="22"/>
      <c r="B18" s="197" t="s">
        <v>19</v>
      </c>
      <c r="C18" s="29" t="s">
        <v>20</v>
      </c>
      <c r="D18" s="29" t="s">
        <v>21</v>
      </c>
      <c r="E18" s="29" t="s">
        <v>22</v>
      </c>
      <c r="F18" s="29" t="s">
        <v>23</v>
      </c>
      <c r="G18" s="29" t="s">
        <v>24</v>
      </c>
      <c r="H18" s="29" t="s">
        <v>25</v>
      </c>
      <c r="I18" s="29" t="s">
        <v>26</v>
      </c>
      <c r="L18" s="29" t="s">
        <v>27</v>
      </c>
      <c r="M18" s="29" t="s">
        <v>28</v>
      </c>
      <c r="N18" s="29" t="s">
        <v>29</v>
      </c>
      <c r="O18" s="29" t="s">
        <v>3</v>
      </c>
      <c r="P18" s="29" t="s">
        <v>4</v>
      </c>
      <c r="Q18" s="29" t="s">
        <v>5</v>
      </c>
      <c r="R18" s="29" t="s">
        <v>6</v>
      </c>
      <c r="S18" s="29" t="s">
        <v>7</v>
      </c>
      <c r="T18" s="29" t="s">
        <v>8</v>
      </c>
      <c r="U18" s="29" t="s">
        <v>166</v>
      </c>
      <c r="V18" s="29" t="s">
        <v>624</v>
      </c>
      <c r="W18" s="29" t="s">
        <v>633</v>
      </c>
      <c r="X18" s="29" t="s">
        <v>644</v>
      </c>
      <c r="Y18" s="29" t="s">
        <v>646</v>
      </c>
      <c r="Z18" s="29" t="s">
        <v>651</v>
      </c>
      <c r="AA18" s="29" t="s">
        <v>652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30"/>
      <c r="AZ18" s="19"/>
    </row>
    <row r="19" spans="1:52" ht="15" customHeight="1" x14ac:dyDescent="0.25">
      <c r="A19" s="24" t="s">
        <v>9</v>
      </c>
      <c r="B19" s="23">
        <v>3251</v>
      </c>
      <c r="C19" s="31">
        <v>2370</v>
      </c>
      <c r="D19" s="23">
        <v>3241</v>
      </c>
      <c r="E19" s="31">
        <v>2356</v>
      </c>
      <c r="F19" s="23">
        <v>2577</v>
      </c>
      <c r="G19" s="31">
        <v>2099</v>
      </c>
      <c r="H19" s="23">
        <v>2491</v>
      </c>
      <c r="I19" s="31">
        <v>1984</v>
      </c>
      <c r="L19" s="23">
        <v>3415</v>
      </c>
      <c r="M19" s="31">
        <v>2152</v>
      </c>
      <c r="N19" s="32">
        <v>4907</v>
      </c>
      <c r="O19" s="31">
        <f>+L10</f>
        <v>1527</v>
      </c>
      <c r="P19" s="31">
        <f>+O10</f>
        <v>2851</v>
      </c>
      <c r="Q19" s="31">
        <f>+R10</f>
        <v>1190</v>
      </c>
      <c r="R19" s="31">
        <f>+U10</f>
        <v>2048</v>
      </c>
      <c r="S19" s="31">
        <f>+X10</f>
        <v>941</v>
      </c>
      <c r="T19" s="31">
        <f>+AA10</f>
        <v>1279</v>
      </c>
      <c r="U19" s="31">
        <f>+AD10</f>
        <v>1186</v>
      </c>
      <c r="V19" s="31">
        <f>+AG10</f>
        <v>1265</v>
      </c>
      <c r="W19" s="31">
        <f>+AJ10</f>
        <v>620</v>
      </c>
      <c r="X19" s="31">
        <f>+AM10</f>
        <v>1316</v>
      </c>
      <c r="Y19" s="31">
        <v>1589</v>
      </c>
      <c r="Z19" s="31">
        <v>1317</v>
      </c>
      <c r="AA19" s="31">
        <v>1317</v>
      </c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18"/>
      <c r="AZ19" s="19"/>
    </row>
    <row r="20" spans="1:52" ht="15" customHeight="1" x14ac:dyDescent="0.25">
      <c r="A20" s="24" t="s">
        <v>10</v>
      </c>
      <c r="B20" s="23">
        <v>3170</v>
      </c>
      <c r="C20" s="31">
        <v>2308</v>
      </c>
      <c r="D20" s="23">
        <v>3156</v>
      </c>
      <c r="E20" s="31">
        <v>2294</v>
      </c>
      <c r="F20" s="23">
        <v>2512</v>
      </c>
      <c r="G20" s="31">
        <v>2005</v>
      </c>
      <c r="H20" s="23">
        <v>2383</v>
      </c>
      <c r="I20" s="31">
        <v>1900</v>
      </c>
      <c r="L20" s="23">
        <v>3191</v>
      </c>
      <c r="M20" s="31">
        <v>1977</v>
      </c>
      <c r="N20" s="32">
        <v>3023</v>
      </c>
      <c r="O20" s="31">
        <f>+M10</f>
        <v>1331</v>
      </c>
      <c r="P20" s="31">
        <f>+P10</f>
        <v>2557</v>
      </c>
      <c r="Q20" s="31">
        <f>+S10</f>
        <v>917</v>
      </c>
      <c r="R20" s="31">
        <f>+V10</f>
        <v>1754</v>
      </c>
      <c r="S20" s="31">
        <f>+Y10</f>
        <v>927</v>
      </c>
      <c r="T20" s="31">
        <f>+AB10</f>
        <v>1081</v>
      </c>
      <c r="U20" s="31">
        <f>+AE10</f>
        <v>1058</v>
      </c>
      <c r="V20" s="31">
        <f>+AH10</f>
        <v>1057</v>
      </c>
      <c r="W20" s="31">
        <f>+AK10</f>
        <v>540</v>
      </c>
      <c r="X20" s="31">
        <f>+AN10</f>
        <v>1072</v>
      </c>
      <c r="Y20" s="31">
        <v>728</v>
      </c>
      <c r="Z20" s="31">
        <v>1118</v>
      </c>
      <c r="AA20" s="31">
        <v>1118</v>
      </c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18"/>
      <c r="AZ20" s="19"/>
    </row>
    <row r="21" spans="1:52" ht="15" customHeight="1" x14ac:dyDescent="0.25">
      <c r="A21" s="24" t="s">
        <v>11</v>
      </c>
      <c r="B21" s="23">
        <v>1981</v>
      </c>
      <c r="C21" s="31">
        <v>1542</v>
      </c>
      <c r="D21" s="23">
        <v>2113</v>
      </c>
      <c r="E21" s="31">
        <v>1663</v>
      </c>
      <c r="F21" s="23">
        <v>1795</v>
      </c>
      <c r="G21" s="31">
        <v>1457</v>
      </c>
      <c r="H21" s="23">
        <v>1764</v>
      </c>
      <c r="I21" s="31">
        <v>1393</v>
      </c>
      <c r="L21" s="23">
        <v>2134</v>
      </c>
      <c r="M21" s="31">
        <v>1357</v>
      </c>
      <c r="N21" s="31">
        <v>2210</v>
      </c>
      <c r="O21" s="31">
        <v>1146</v>
      </c>
      <c r="P21" s="31">
        <v>1565</v>
      </c>
      <c r="Q21" s="31">
        <v>1104</v>
      </c>
      <c r="R21" s="31">
        <v>1305</v>
      </c>
      <c r="S21" s="31">
        <f>+Z10</f>
        <v>960</v>
      </c>
      <c r="T21" s="31">
        <f>+AC10</f>
        <v>1178</v>
      </c>
      <c r="U21" s="31">
        <f>+AF10</f>
        <v>1060</v>
      </c>
      <c r="V21" s="31">
        <f>AI10</f>
        <v>759</v>
      </c>
      <c r="W21" s="31">
        <f>+AL10</f>
        <v>354</v>
      </c>
      <c r="X21" s="31">
        <f>+AO10</f>
        <v>714</v>
      </c>
      <c r="Y21" s="31">
        <v>561</v>
      </c>
      <c r="Z21" s="31">
        <v>862</v>
      </c>
      <c r="AA21" s="31">
        <v>862</v>
      </c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18"/>
      <c r="AZ21" s="19"/>
    </row>
    <row r="22" spans="1:52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19"/>
    </row>
    <row r="23" spans="1:52" x14ac:dyDescent="0.25">
      <c r="A23" s="17" t="s">
        <v>30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9"/>
    </row>
    <row r="24" spans="1:52" x14ac:dyDescent="0.25">
      <c r="A24" s="16" t="s">
        <v>626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9"/>
    </row>
    <row r="25" spans="1:52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9"/>
    </row>
    <row r="26" spans="1:5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9"/>
    </row>
    <row r="27" spans="1:5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9"/>
    </row>
    <row r="28" spans="1:52" x14ac:dyDescent="0.25">
      <c r="A28" s="16" t="s">
        <v>0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9"/>
    </row>
    <row r="29" spans="1:52" x14ac:dyDescent="0.25">
      <c r="A29" s="16" t="s">
        <v>648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9"/>
    </row>
    <row r="30" spans="1:52" x14ac:dyDescent="0.25">
      <c r="A30" s="16" t="s">
        <v>653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9"/>
    </row>
    <row r="31" spans="1:52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19"/>
    </row>
    <row r="32" spans="1:52" hidden="1" x14ac:dyDescent="0.25">
      <c r="AZ32" s="19"/>
    </row>
    <row r="33" spans="52:52" hidden="1" x14ac:dyDescent="0.25">
      <c r="AZ33" s="19"/>
    </row>
    <row r="34" spans="52:52" hidden="1" x14ac:dyDescent="0.25">
      <c r="AZ34" s="19"/>
    </row>
    <row r="35" spans="52:52" hidden="1" x14ac:dyDescent="0.25">
      <c r="AZ35" s="19"/>
    </row>
    <row r="36" spans="52:52" hidden="1" x14ac:dyDescent="0.25">
      <c r="AZ36" s="19"/>
    </row>
    <row r="37" spans="52:52" hidden="1" x14ac:dyDescent="0.25">
      <c r="AZ37" s="19"/>
    </row>
    <row r="38" spans="52:52" hidden="1" x14ac:dyDescent="0.25">
      <c r="AZ38" s="19"/>
    </row>
    <row r="39" spans="52:52" hidden="1" x14ac:dyDescent="0.25">
      <c r="AZ39" s="19"/>
    </row>
    <row r="40" spans="52:52" hidden="1" x14ac:dyDescent="0.25">
      <c r="AZ40" s="19"/>
    </row>
    <row r="41" spans="52:52" hidden="1" x14ac:dyDescent="0.25">
      <c r="AZ41" s="19"/>
    </row>
    <row r="42" spans="52:52" hidden="1" x14ac:dyDescent="0.25">
      <c r="AZ42" s="19"/>
    </row>
    <row r="43" spans="52:52" hidden="1" x14ac:dyDescent="0.25">
      <c r="AZ43" s="19"/>
    </row>
    <row r="44" spans="52:52" hidden="1" x14ac:dyDescent="0.25">
      <c r="AZ44" s="19"/>
    </row>
    <row r="45" spans="52:52" hidden="1" x14ac:dyDescent="0.25">
      <c r="AZ45" s="19"/>
    </row>
    <row r="46" spans="52:52" hidden="1" x14ac:dyDescent="0.25">
      <c r="AZ46" s="19"/>
    </row>
    <row r="47" spans="52:52" hidden="1" x14ac:dyDescent="0.25">
      <c r="AZ47" s="19"/>
    </row>
    <row r="48" spans="52:52" hidden="1" x14ac:dyDescent="0.25">
      <c r="AZ48" s="19"/>
    </row>
    <row r="49" spans="52:52" hidden="1" x14ac:dyDescent="0.25">
      <c r="AZ49" s="19"/>
    </row>
    <row r="50" spans="52:52" hidden="1" x14ac:dyDescent="0.25">
      <c r="AZ50" s="19"/>
    </row>
    <row r="51" spans="52:52" hidden="1" x14ac:dyDescent="0.25">
      <c r="AZ51" s="19"/>
    </row>
    <row r="52" spans="52:52" hidden="1" x14ac:dyDescent="0.25">
      <c r="AZ52" s="19"/>
    </row>
    <row r="53" spans="52:52" hidden="1" x14ac:dyDescent="0.25">
      <c r="AZ53" s="19"/>
    </row>
    <row r="54" spans="52:52" hidden="1" x14ac:dyDescent="0.25">
      <c r="AZ54" s="19"/>
    </row>
    <row r="55" spans="52:52" hidden="1" x14ac:dyDescent="0.25">
      <c r="AZ55" s="19"/>
    </row>
    <row r="56" spans="52:52" hidden="1" x14ac:dyDescent="0.25">
      <c r="AZ56" s="19"/>
    </row>
    <row r="57" spans="52:52" hidden="1" x14ac:dyDescent="0.25">
      <c r="AZ57" s="19"/>
    </row>
    <row r="58" spans="52:52" hidden="1" x14ac:dyDescent="0.25">
      <c r="AZ58" s="19"/>
    </row>
    <row r="59" spans="52:52" hidden="1" x14ac:dyDescent="0.25">
      <c r="AZ59" s="19"/>
    </row>
    <row r="60" spans="52:52" hidden="1" x14ac:dyDescent="0.25">
      <c r="AZ60" s="19"/>
    </row>
    <row r="61" spans="52:52" hidden="1" x14ac:dyDescent="0.25">
      <c r="AZ61" s="19"/>
    </row>
    <row r="62" spans="52:52" hidden="1" x14ac:dyDescent="0.25">
      <c r="AZ62" s="19"/>
    </row>
    <row r="63" spans="52:52" hidden="1" x14ac:dyDescent="0.25">
      <c r="AZ63" s="19"/>
    </row>
    <row r="64" spans="52:52" hidden="1" x14ac:dyDescent="0.25">
      <c r="AZ64" s="19"/>
    </row>
    <row r="65" spans="52:52" hidden="1" x14ac:dyDescent="0.25">
      <c r="AZ65" s="19"/>
    </row>
    <row r="66" spans="52:52" hidden="1" x14ac:dyDescent="0.25">
      <c r="AZ66" s="19"/>
    </row>
    <row r="67" spans="52:52" hidden="1" x14ac:dyDescent="0.25">
      <c r="AZ67" s="19"/>
    </row>
    <row r="68" spans="52:52" hidden="1" x14ac:dyDescent="0.25">
      <c r="AZ68" s="19"/>
    </row>
    <row r="69" spans="52:52" hidden="1" x14ac:dyDescent="0.25">
      <c r="AZ69" s="19"/>
    </row>
    <row r="70" spans="52:52" hidden="1" x14ac:dyDescent="0.25">
      <c r="AZ70" s="19"/>
    </row>
    <row r="71" spans="52:52" hidden="1" x14ac:dyDescent="0.25">
      <c r="AZ71" s="19"/>
    </row>
    <row r="72" spans="52:52" hidden="1" x14ac:dyDescent="0.25">
      <c r="AZ72" s="19"/>
    </row>
    <row r="73" spans="52:52" hidden="1" x14ac:dyDescent="0.25">
      <c r="AZ73" s="19"/>
    </row>
    <row r="74" spans="52:52" hidden="1" x14ac:dyDescent="0.25">
      <c r="AZ74" s="19"/>
    </row>
    <row r="75" spans="52:52" hidden="1" x14ac:dyDescent="0.25">
      <c r="AZ75" s="19"/>
    </row>
    <row r="76" spans="52:52" hidden="1" x14ac:dyDescent="0.25">
      <c r="AZ76" s="19"/>
    </row>
    <row r="77" spans="52:52" hidden="1" x14ac:dyDescent="0.25">
      <c r="AZ77" s="19"/>
    </row>
    <row r="78" spans="52:52" hidden="1" x14ac:dyDescent="0.25">
      <c r="AZ78" s="19"/>
    </row>
    <row r="79" spans="52:52" hidden="1" x14ac:dyDescent="0.25">
      <c r="AZ79" s="19"/>
    </row>
    <row r="80" spans="52:52" hidden="1" x14ac:dyDescent="0.25">
      <c r="AZ80" s="19"/>
    </row>
    <row r="81" spans="52:52" hidden="1" x14ac:dyDescent="0.25">
      <c r="AZ81" s="19"/>
    </row>
    <row r="82" spans="52:52" hidden="1" x14ac:dyDescent="0.25">
      <c r="AZ82" s="19"/>
    </row>
    <row r="83" spans="52:52" hidden="1" x14ac:dyDescent="0.25">
      <c r="AZ83" s="19"/>
    </row>
    <row r="84" spans="52:52" hidden="1" x14ac:dyDescent="0.25">
      <c r="AZ84" s="19"/>
    </row>
    <row r="85" spans="52:52" hidden="1" x14ac:dyDescent="0.25">
      <c r="AZ85" s="19"/>
    </row>
    <row r="86" spans="52:52" hidden="1" x14ac:dyDescent="0.25">
      <c r="AZ86" s="19"/>
    </row>
    <row r="87" spans="52:52" hidden="1" x14ac:dyDescent="0.25">
      <c r="AZ87" s="19"/>
    </row>
    <row r="88" spans="52:52" hidden="1" x14ac:dyDescent="0.25">
      <c r="AZ88" s="19"/>
    </row>
    <row r="89" spans="52:52" hidden="1" x14ac:dyDescent="0.25">
      <c r="AZ89" s="19"/>
    </row>
    <row r="90" spans="52:52" hidden="1" x14ac:dyDescent="0.25">
      <c r="AZ90" s="19"/>
    </row>
    <row r="91" spans="52:52" hidden="1" x14ac:dyDescent="0.25">
      <c r="AZ91" s="19"/>
    </row>
    <row r="92" spans="52:52" hidden="1" x14ac:dyDescent="0.25">
      <c r="AZ92" s="19"/>
    </row>
    <row r="93" spans="52:52" hidden="1" x14ac:dyDescent="0.25">
      <c r="AZ93" s="19"/>
    </row>
    <row r="94" spans="52:52" hidden="1" x14ac:dyDescent="0.25">
      <c r="AZ94" s="19"/>
    </row>
    <row r="95" spans="52:52" hidden="1" x14ac:dyDescent="0.25">
      <c r="AZ95" s="19"/>
    </row>
    <row r="96" spans="52:52" hidden="1" x14ac:dyDescent="0.25">
      <c r="AZ96" s="19"/>
    </row>
    <row r="97" spans="52:52" hidden="1" x14ac:dyDescent="0.25">
      <c r="AZ97" s="19"/>
    </row>
    <row r="98" spans="52:52" hidden="1" x14ac:dyDescent="0.25">
      <c r="AZ98" s="19"/>
    </row>
    <row r="99" spans="52:52" hidden="1" x14ac:dyDescent="0.25">
      <c r="AZ99" s="19"/>
    </row>
    <row r="100" spans="52:52" hidden="1" x14ac:dyDescent="0.25">
      <c r="AZ100" s="19"/>
    </row>
    <row r="101" spans="52:52" hidden="1" x14ac:dyDescent="0.25">
      <c r="AZ101" s="19"/>
    </row>
    <row r="102" spans="52:52" hidden="1" x14ac:dyDescent="0.25">
      <c r="AZ102" s="19"/>
    </row>
    <row r="103" spans="52:52" hidden="1" x14ac:dyDescent="0.25">
      <c r="AZ103" s="19"/>
    </row>
    <row r="104" spans="52:52" hidden="1" x14ac:dyDescent="0.25">
      <c r="AZ104" s="19"/>
    </row>
    <row r="105" spans="52:52" hidden="1" x14ac:dyDescent="0.25">
      <c r="AZ105" s="19"/>
    </row>
    <row r="106" spans="52:52" hidden="1" x14ac:dyDescent="0.25">
      <c r="AZ106" s="19"/>
    </row>
    <row r="107" spans="52:52" hidden="1" x14ac:dyDescent="0.25">
      <c r="AZ107" s="19"/>
    </row>
    <row r="108" spans="52:52" hidden="1" x14ac:dyDescent="0.25">
      <c r="AZ108" s="19"/>
    </row>
    <row r="109" spans="52:52" hidden="1" x14ac:dyDescent="0.25">
      <c r="AZ109" s="19"/>
    </row>
    <row r="110" spans="52:52" hidden="1" x14ac:dyDescent="0.25">
      <c r="AZ110" s="19"/>
    </row>
    <row r="111" spans="52:52" hidden="1" x14ac:dyDescent="0.25">
      <c r="AZ111" s="19"/>
    </row>
    <row r="112" spans="52:52" hidden="1" x14ac:dyDescent="0.25">
      <c r="AZ112" s="19"/>
    </row>
    <row r="113" spans="52:52" hidden="1" x14ac:dyDescent="0.25">
      <c r="AZ113" s="19"/>
    </row>
    <row r="114" spans="52:52" hidden="1" x14ac:dyDescent="0.25">
      <c r="AZ114" s="19"/>
    </row>
    <row r="115" spans="52:52" hidden="1" x14ac:dyDescent="0.25">
      <c r="AZ115" s="19"/>
    </row>
    <row r="116" spans="52:52" hidden="1" x14ac:dyDescent="0.25">
      <c r="AZ116" s="19"/>
    </row>
    <row r="117" spans="52:52" hidden="1" x14ac:dyDescent="0.25">
      <c r="AZ117" s="19"/>
    </row>
    <row r="118" spans="52:52" hidden="1" x14ac:dyDescent="0.25">
      <c r="AZ118" s="19"/>
    </row>
    <row r="119" spans="52:52" hidden="1" x14ac:dyDescent="0.25">
      <c r="AZ119" s="19"/>
    </row>
    <row r="120" spans="52:52" hidden="1" x14ac:dyDescent="0.25">
      <c r="AZ120" s="19"/>
    </row>
    <row r="121" spans="52:52" hidden="1" x14ac:dyDescent="0.25">
      <c r="AZ121" s="19"/>
    </row>
    <row r="122" spans="52:52" hidden="1" x14ac:dyDescent="0.25">
      <c r="AZ122" s="19"/>
    </row>
    <row r="123" spans="52:52" hidden="1" x14ac:dyDescent="0.25">
      <c r="AZ123" s="19"/>
    </row>
    <row r="124" spans="52:52" hidden="1" x14ac:dyDescent="0.25">
      <c r="AZ124" s="19"/>
    </row>
    <row r="125" spans="52:52" hidden="1" x14ac:dyDescent="0.25">
      <c r="AZ125" s="19"/>
    </row>
    <row r="126" spans="52:52" hidden="1" x14ac:dyDescent="0.25">
      <c r="AZ126" s="19"/>
    </row>
    <row r="127" spans="52:52" hidden="1" x14ac:dyDescent="0.25">
      <c r="AZ127" s="19"/>
    </row>
    <row r="128" spans="52:52" hidden="1" x14ac:dyDescent="0.25">
      <c r="AZ128" s="19"/>
    </row>
    <row r="129" spans="52:52" hidden="1" x14ac:dyDescent="0.25">
      <c r="AZ129" s="19"/>
    </row>
    <row r="130" spans="52:52" hidden="1" x14ac:dyDescent="0.25">
      <c r="AZ130" s="19"/>
    </row>
    <row r="131" spans="52:52" hidden="1" x14ac:dyDescent="0.25">
      <c r="AZ131" s="19"/>
    </row>
    <row r="132" spans="52:52" hidden="1" x14ac:dyDescent="0.25">
      <c r="AZ132" s="19"/>
    </row>
    <row r="133" spans="52:52" hidden="1" x14ac:dyDescent="0.25">
      <c r="AZ133" s="19"/>
    </row>
    <row r="134" spans="52:52" hidden="1" x14ac:dyDescent="0.25">
      <c r="AZ134" s="19"/>
    </row>
    <row r="135" spans="52:52" hidden="1" x14ac:dyDescent="0.25">
      <c r="AZ135" s="19"/>
    </row>
    <row r="136" spans="52:52" hidden="1" x14ac:dyDescent="0.25">
      <c r="AZ136" s="19"/>
    </row>
    <row r="137" spans="52:52" hidden="1" x14ac:dyDescent="0.25">
      <c r="AZ137" s="19"/>
    </row>
    <row r="138" spans="52:52" hidden="1" x14ac:dyDescent="0.25">
      <c r="AZ138" s="19"/>
    </row>
    <row r="139" spans="52:52" hidden="1" x14ac:dyDescent="0.25">
      <c r="AZ139" s="19"/>
    </row>
    <row r="140" spans="52:52" hidden="1" x14ac:dyDescent="0.25">
      <c r="AZ140" s="19"/>
    </row>
    <row r="141" spans="52:52" hidden="1" x14ac:dyDescent="0.25">
      <c r="AZ141" s="19"/>
    </row>
    <row r="142" spans="52:52" hidden="1" x14ac:dyDescent="0.25">
      <c r="AZ142" s="19"/>
    </row>
    <row r="143" spans="52:52" hidden="1" x14ac:dyDescent="0.25">
      <c r="AZ143" s="19"/>
    </row>
    <row r="144" spans="52:52" hidden="1" x14ac:dyDescent="0.25">
      <c r="AZ144" s="19"/>
    </row>
    <row r="145" spans="52:52" hidden="1" x14ac:dyDescent="0.25">
      <c r="AZ145" s="19"/>
    </row>
    <row r="146" spans="52:52" hidden="1" x14ac:dyDescent="0.25">
      <c r="AZ146" s="19"/>
    </row>
    <row r="147" spans="52:52" hidden="1" x14ac:dyDescent="0.25">
      <c r="AZ147" s="19"/>
    </row>
    <row r="148" spans="52:52" hidden="1" x14ac:dyDescent="0.25">
      <c r="AZ148" s="19"/>
    </row>
    <row r="149" spans="52:52" hidden="1" x14ac:dyDescent="0.25">
      <c r="AZ149" s="19"/>
    </row>
    <row r="150" spans="52:52" hidden="1" x14ac:dyDescent="0.25">
      <c r="AZ150" s="19"/>
    </row>
    <row r="151" spans="52:52" hidden="1" x14ac:dyDescent="0.25">
      <c r="AZ151" s="19"/>
    </row>
    <row r="152" spans="52:52" hidden="1" x14ac:dyDescent="0.25">
      <c r="AZ152" s="19"/>
    </row>
    <row r="153" spans="52:52" hidden="1" x14ac:dyDescent="0.25">
      <c r="AZ153" s="19"/>
    </row>
    <row r="154" spans="52:52" hidden="1" x14ac:dyDescent="0.25">
      <c r="AZ154" s="19"/>
    </row>
    <row r="155" spans="52:52" hidden="1" x14ac:dyDescent="0.25">
      <c r="AZ155" s="19"/>
    </row>
    <row r="156" spans="52:52" hidden="1" x14ac:dyDescent="0.25">
      <c r="AZ156" s="19"/>
    </row>
    <row r="157" spans="52:52" hidden="1" x14ac:dyDescent="0.25">
      <c r="AZ157" s="19"/>
    </row>
    <row r="158" spans="52:52" hidden="1" x14ac:dyDescent="0.25">
      <c r="AZ158" s="19"/>
    </row>
    <row r="159" spans="52:52" hidden="1" x14ac:dyDescent="0.25">
      <c r="AZ159" s="19"/>
    </row>
    <row r="160" spans="52:52" hidden="1" x14ac:dyDescent="0.25">
      <c r="AZ160" s="19"/>
    </row>
    <row r="161" spans="52:52" hidden="1" x14ac:dyDescent="0.25">
      <c r="AZ161" s="19"/>
    </row>
    <row r="162" spans="52:52" hidden="1" x14ac:dyDescent="0.25">
      <c r="AZ162" s="19"/>
    </row>
    <row r="163" spans="52:52" hidden="1" x14ac:dyDescent="0.25">
      <c r="AZ163" s="19"/>
    </row>
    <row r="164" spans="52:52" hidden="1" x14ac:dyDescent="0.25">
      <c r="AZ164" s="19"/>
    </row>
    <row r="165" spans="52:52" hidden="1" x14ac:dyDescent="0.25">
      <c r="AZ165" s="19"/>
    </row>
    <row r="166" spans="52:52" hidden="1" x14ac:dyDescent="0.25">
      <c r="AZ166" s="19"/>
    </row>
    <row r="167" spans="52:52" hidden="1" x14ac:dyDescent="0.25">
      <c r="AZ167" s="19"/>
    </row>
    <row r="168" spans="52:52" hidden="1" x14ac:dyDescent="0.25">
      <c r="AZ168" s="19"/>
    </row>
    <row r="169" spans="52:52" hidden="1" x14ac:dyDescent="0.25">
      <c r="AZ169" s="19"/>
    </row>
    <row r="170" spans="52:52" hidden="1" x14ac:dyDescent="0.25">
      <c r="AZ170" s="19"/>
    </row>
    <row r="171" spans="52:52" hidden="1" x14ac:dyDescent="0.25">
      <c r="AZ171" s="19"/>
    </row>
    <row r="172" spans="52:52" hidden="1" x14ac:dyDescent="0.25">
      <c r="AZ172" s="19"/>
    </row>
    <row r="173" spans="52:52" hidden="1" x14ac:dyDescent="0.25">
      <c r="AZ173" s="19"/>
    </row>
    <row r="174" spans="52:52" hidden="1" x14ac:dyDescent="0.25">
      <c r="AZ174" s="19"/>
    </row>
    <row r="175" spans="52:52" hidden="1" x14ac:dyDescent="0.25">
      <c r="AZ175" s="19"/>
    </row>
    <row r="176" spans="52:52" hidden="1" x14ac:dyDescent="0.25">
      <c r="AZ176" s="19"/>
    </row>
    <row r="177" spans="52:52" hidden="1" x14ac:dyDescent="0.25">
      <c r="AZ177" s="19"/>
    </row>
    <row r="178" spans="52:52" hidden="1" x14ac:dyDescent="0.25">
      <c r="AZ178" s="19"/>
    </row>
    <row r="179" spans="52:52" hidden="1" x14ac:dyDescent="0.25">
      <c r="AZ179" s="19"/>
    </row>
    <row r="180" spans="52:52" hidden="1" x14ac:dyDescent="0.25">
      <c r="AZ180" s="19"/>
    </row>
    <row r="181" spans="52:52" hidden="1" x14ac:dyDescent="0.25">
      <c r="AZ181" s="19"/>
    </row>
    <row r="182" spans="52:52" hidden="1" x14ac:dyDescent="0.25">
      <c r="AZ182" s="19"/>
    </row>
    <row r="183" spans="52:52" hidden="1" x14ac:dyDescent="0.25">
      <c r="AZ183" s="19"/>
    </row>
    <row r="184" spans="52:52" hidden="1" x14ac:dyDescent="0.25">
      <c r="AZ184" s="19"/>
    </row>
    <row r="185" spans="52:52" hidden="1" x14ac:dyDescent="0.25">
      <c r="AZ185" s="19"/>
    </row>
    <row r="186" spans="52:52" hidden="1" x14ac:dyDescent="0.25">
      <c r="AZ186" s="19"/>
    </row>
    <row r="187" spans="52:52" hidden="1" x14ac:dyDescent="0.25">
      <c r="AZ187" s="19"/>
    </row>
    <row r="188" spans="52:52" hidden="1" x14ac:dyDescent="0.25">
      <c r="AZ188" s="19"/>
    </row>
    <row r="189" spans="52:52" hidden="1" x14ac:dyDescent="0.25">
      <c r="AZ189" s="19"/>
    </row>
    <row r="190" spans="52:52" hidden="1" x14ac:dyDescent="0.25">
      <c r="AZ190" s="19"/>
    </row>
    <row r="191" spans="52:52" hidden="1" x14ac:dyDescent="0.25">
      <c r="AZ191" s="19"/>
    </row>
    <row r="192" spans="52:52" hidden="1" x14ac:dyDescent="0.25">
      <c r="AZ192" s="19"/>
    </row>
    <row r="193" spans="52:52" hidden="1" x14ac:dyDescent="0.25">
      <c r="AZ193" s="19"/>
    </row>
    <row r="194" spans="52:52" hidden="1" x14ac:dyDescent="0.25">
      <c r="AZ194" s="19"/>
    </row>
    <row r="195" spans="52:52" hidden="1" x14ac:dyDescent="0.25">
      <c r="AZ195" s="19"/>
    </row>
    <row r="196" spans="52:52" hidden="1" x14ac:dyDescent="0.25">
      <c r="AZ196" s="19"/>
    </row>
    <row r="197" spans="52:52" hidden="1" x14ac:dyDescent="0.25">
      <c r="AZ197" s="19"/>
    </row>
    <row r="198" spans="52:52" hidden="1" x14ac:dyDescent="0.25">
      <c r="AZ198" s="19"/>
    </row>
    <row r="199" spans="52:52" hidden="1" x14ac:dyDescent="0.25">
      <c r="AZ199" s="19"/>
    </row>
    <row r="200" spans="52:52" hidden="1" x14ac:dyDescent="0.25">
      <c r="AZ200" s="19"/>
    </row>
    <row r="201" spans="52:52" hidden="1" x14ac:dyDescent="0.25">
      <c r="AZ201" s="19"/>
    </row>
    <row r="202" spans="52:52" hidden="1" x14ac:dyDescent="0.25">
      <c r="AZ202" s="19"/>
    </row>
    <row r="203" spans="52:52" hidden="1" x14ac:dyDescent="0.25">
      <c r="AZ203" s="19"/>
    </row>
    <row r="204" spans="52:52" hidden="1" x14ac:dyDescent="0.25">
      <c r="AZ204" s="19"/>
    </row>
    <row r="205" spans="52:52" hidden="1" x14ac:dyDescent="0.25">
      <c r="AZ205" s="19"/>
    </row>
    <row r="206" spans="52:52" hidden="1" x14ac:dyDescent="0.25">
      <c r="AZ206" s="19"/>
    </row>
    <row r="207" spans="52:52" hidden="1" x14ac:dyDescent="0.25">
      <c r="AZ207" s="19"/>
    </row>
    <row r="208" spans="52:52" hidden="1" x14ac:dyDescent="0.25">
      <c r="AZ208" s="19"/>
    </row>
    <row r="209" spans="52:52" hidden="1" x14ac:dyDescent="0.25">
      <c r="AZ209" s="19"/>
    </row>
    <row r="210" spans="52:52" hidden="1" x14ac:dyDescent="0.25">
      <c r="AZ210" s="19"/>
    </row>
    <row r="211" spans="52:52" hidden="1" x14ac:dyDescent="0.25">
      <c r="AZ211" s="19"/>
    </row>
    <row r="212" spans="52:52" hidden="1" x14ac:dyDescent="0.25">
      <c r="AZ212" s="19"/>
    </row>
    <row r="213" spans="52:52" hidden="1" x14ac:dyDescent="0.25">
      <c r="AZ213" s="19"/>
    </row>
    <row r="214" spans="52:52" hidden="1" x14ac:dyDescent="0.25">
      <c r="AZ214" s="19"/>
    </row>
    <row r="215" spans="52:52" hidden="1" x14ac:dyDescent="0.25">
      <c r="AZ215" s="19"/>
    </row>
    <row r="216" spans="52:52" hidden="1" x14ac:dyDescent="0.25">
      <c r="AZ216" s="19"/>
    </row>
    <row r="217" spans="52:52" hidden="1" x14ac:dyDescent="0.25">
      <c r="AZ217" s="19"/>
    </row>
    <row r="218" spans="52:52" hidden="1" x14ac:dyDescent="0.25">
      <c r="AZ218" s="19"/>
    </row>
    <row r="219" spans="52:52" hidden="1" x14ac:dyDescent="0.25">
      <c r="AZ219" s="19"/>
    </row>
    <row r="220" spans="52:52" hidden="1" x14ac:dyDescent="0.25">
      <c r="AZ220" s="19"/>
    </row>
    <row r="221" spans="52:52" hidden="1" x14ac:dyDescent="0.25">
      <c r="AZ221" s="19"/>
    </row>
    <row r="222" spans="52:52" hidden="1" x14ac:dyDescent="0.25">
      <c r="AZ222" s="19"/>
    </row>
    <row r="223" spans="52:52" hidden="1" x14ac:dyDescent="0.25">
      <c r="AZ223" s="19"/>
    </row>
    <row r="224" spans="52:52" hidden="1" x14ac:dyDescent="0.25">
      <c r="AZ224" s="19"/>
    </row>
    <row r="225" spans="52:52" hidden="1" x14ac:dyDescent="0.25">
      <c r="AZ225" s="19"/>
    </row>
    <row r="226" spans="52:52" hidden="1" x14ac:dyDescent="0.25">
      <c r="AZ226" s="19"/>
    </row>
    <row r="227" spans="52:52" hidden="1" x14ac:dyDescent="0.25">
      <c r="AZ227" s="19"/>
    </row>
    <row r="228" spans="52:52" hidden="1" x14ac:dyDescent="0.25">
      <c r="AZ228" s="19"/>
    </row>
    <row r="229" spans="52:52" hidden="1" x14ac:dyDescent="0.25">
      <c r="AZ229" s="19"/>
    </row>
    <row r="230" spans="52:52" hidden="1" x14ac:dyDescent="0.25">
      <c r="AZ230" s="19"/>
    </row>
    <row r="231" spans="52:52" hidden="1" x14ac:dyDescent="0.25">
      <c r="AZ231" s="19"/>
    </row>
    <row r="232" spans="52:52" hidden="1" x14ac:dyDescent="0.25">
      <c r="AZ232" s="19"/>
    </row>
    <row r="233" spans="52:52" hidden="1" x14ac:dyDescent="0.25">
      <c r="AZ233" s="19"/>
    </row>
    <row r="234" spans="52:52" hidden="1" x14ac:dyDescent="0.25">
      <c r="AZ234" s="19"/>
    </row>
    <row r="235" spans="52:52" hidden="1" x14ac:dyDescent="0.25">
      <c r="AZ235" s="19"/>
    </row>
    <row r="236" spans="52:52" hidden="1" x14ac:dyDescent="0.25">
      <c r="AZ236" s="19"/>
    </row>
    <row r="237" spans="52:52" hidden="1" x14ac:dyDescent="0.25">
      <c r="AZ237" s="19"/>
    </row>
    <row r="238" spans="52:52" hidden="1" x14ac:dyDescent="0.25">
      <c r="AZ238" s="19"/>
    </row>
    <row r="239" spans="52:52" hidden="1" x14ac:dyDescent="0.25">
      <c r="AZ239" s="19"/>
    </row>
    <row r="240" spans="52:52" hidden="1" x14ac:dyDescent="0.25">
      <c r="AZ240" s="19"/>
    </row>
    <row r="241" spans="52:52" hidden="1" x14ac:dyDescent="0.25">
      <c r="AZ241" s="19"/>
    </row>
    <row r="242" spans="52:52" hidden="1" x14ac:dyDescent="0.25">
      <c r="AZ242" s="19"/>
    </row>
    <row r="243" spans="52:52" hidden="1" x14ac:dyDescent="0.25">
      <c r="AZ243" s="19"/>
    </row>
    <row r="244" spans="52:52" hidden="1" x14ac:dyDescent="0.25">
      <c r="AZ244" s="19"/>
    </row>
    <row r="245" spans="52:52" hidden="1" x14ac:dyDescent="0.25">
      <c r="AZ245" s="19"/>
    </row>
    <row r="246" spans="52:52" hidden="1" x14ac:dyDescent="0.25">
      <c r="AZ246" s="19"/>
    </row>
    <row r="247" spans="52:52" hidden="1" x14ac:dyDescent="0.25">
      <c r="AZ247" s="19"/>
    </row>
    <row r="248" spans="52:52" hidden="1" x14ac:dyDescent="0.25">
      <c r="AZ248" s="19"/>
    </row>
    <row r="249" spans="52:52" hidden="1" x14ac:dyDescent="0.25">
      <c r="AZ249" s="19"/>
    </row>
    <row r="250" spans="52:52" hidden="1" x14ac:dyDescent="0.25">
      <c r="AZ250" s="19"/>
    </row>
    <row r="251" spans="52:52" hidden="1" x14ac:dyDescent="0.25">
      <c r="AZ251" s="19"/>
    </row>
    <row r="252" spans="52:52" hidden="1" x14ac:dyDescent="0.25">
      <c r="AZ252" s="19"/>
    </row>
    <row r="253" spans="52:52" hidden="1" x14ac:dyDescent="0.25">
      <c r="AZ253" s="19"/>
    </row>
    <row r="254" spans="52:52" hidden="1" x14ac:dyDescent="0.25">
      <c r="AZ254" s="19"/>
    </row>
    <row r="255" spans="52:52" hidden="1" x14ac:dyDescent="0.25">
      <c r="AZ255" s="19"/>
    </row>
    <row r="256" spans="52:52" hidden="1" x14ac:dyDescent="0.25">
      <c r="AZ256" s="19"/>
    </row>
    <row r="257" spans="52:52" hidden="1" x14ac:dyDescent="0.25">
      <c r="AZ257" s="19"/>
    </row>
    <row r="258" spans="52:52" hidden="1" x14ac:dyDescent="0.25">
      <c r="AZ258" s="19"/>
    </row>
    <row r="259" spans="52:52" hidden="1" x14ac:dyDescent="0.25">
      <c r="AZ259" s="19"/>
    </row>
    <row r="260" spans="52:52" hidden="1" x14ac:dyDescent="0.25">
      <c r="AZ260" s="19"/>
    </row>
    <row r="261" spans="52:52" hidden="1" x14ac:dyDescent="0.25">
      <c r="AZ261" s="19"/>
    </row>
    <row r="262" spans="52:52" hidden="1" x14ac:dyDescent="0.25">
      <c r="AZ262" s="19"/>
    </row>
    <row r="263" spans="52:52" hidden="1" x14ac:dyDescent="0.25">
      <c r="AZ263" s="19"/>
    </row>
    <row r="264" spans="52:52" hidden="1" x14ac:dyDescent="0.25">
      <c r="AZ264" s="19"/>
    </row>
    <row r="265" spans="52:52" hidden="1" x14ac:dyDescent="0.25">
      <c r="AZ265" s="19"/>
    </row>
    <row r="266" spans="52:52" hidden="1" x14ac:dyDescent="0.25">
      <c r="AZ266" s="19"/>
    </row>
    <row r="267" spans="52:52" hidden="1" x14ac:dyDescent="0.25">
      <c r="AZ267" s="19"/>
    </row>
    <row r="268" spans="52:52" hidden="1" x14ac:dyDescent="0.25">
      <c r="AZ268" s="19"/>
    </row>
    <row r="269" spans="52:52" hidden="1" x14ac:dyDescent="0.25">
      <c r="AZ269" s="19"/>
    </row>
    <row r="270" spans="52:52" hidden="1" x14ac:dyDescent="0.25">
      <c r="AZ270" s="19"/>
    </row>
    <row r="271" spans="52:52" hidden="1" x14ac:dyDescent="0.25">
      <c r="AZ271" s="19"/>
    </row>
    <row r="272" spans="52:52" hidden="1" x14ac:dyDescent="0.25">
      <c r="AZ272" s="19"/>
    </row>
    <row r="273" spans="52:52" hidden="1" x14ac:dyDescent="0.25">
      <c r="AZ273" s="19"/>
    </row>
    <row r="274" spans="52:52" hidden="1" x14ac:dyDescent="0.25">
      <c r="AZ274" s="19"/>
    </row>
    <row r="275" spans="52:52" hidden="1" x14ac:dyDescent="0.25">
      <c r="AZ275" s="19"/>
    </row>
    <row r="276" spans="52:52" hidden="1" x14ac:dyDescent="0.25">
      <c r="AZ276" s="19"/>
    </row>
    <row r="277" spans="52:52" hidden="1" x14ac:dyDescent="0.25">
      <c r="AZ277" s="19"/>
    </row>
    <row r="278" spans="52:52" hidden="1" x14ac:dyDescent="0.25">
      <c r="AZ278" s="19"/>
    </row>
    <row r="279" spans="52:52" hidden="1" x14ac:dyDescent="0.25">
      <c r="AZ279" s="19"/>
    </row>
    <row r="280" spans="52:52" hidden="1" x14ac:dyDescent="0.25">
      <c r="AZ280" s="19"/>
    </row>
    <row r="281" spans="52:52" hidden="1" x14ac:dyDescent="0.25">
      <c r="AZ281" s="19"/>
    </row>
    <row r="282" spans="52:52" hidden="1" x14ac:dyDescent="0.25">
      <c r="AZ282" s="19"/>
    </row>
    <row r="283" spans="52:52" hidden="1" x14ac:dyDescent="0.25">
      <c r="AZ283" s="19"/>
    </row>
    <row r="284" spans="52:52" hidden="1" x14ac:dyDescent="0.25">
      <c r="AZ284" s="19"/>
    </row>
    <row r="285" spans="52:52" hidden="1" x14ac:dyDescent="0.25">
      <c r="AZ285" s="19"/>
    </row>
    <row r="286" spans="52:52" hidden="1" x14ac:dyDescent="0.25">
      <c r="AZ286" s="19"/>
    </row>
    <row r="287" spans="52:52" hidden="1" x14ac:dyDescent="0.25">
      <c r="AZ287" s="19"/>
    </row>
    <row r="288" spans="52:52" hidden="1" x14ac:dyDescent="0.25">
      <c r="AZ288" s="19"/>
    </row>
    <row r="289" spans="52:52" hidden="1" x14ac:dyDescent="0.25">
      <c r="AZ289" s="19"/>
    </row>
    <row r="290" spans="52:52" hidden="1" x14ac:dyDescent="0.25">
      <c r="AZ290" s="19"/>
    </row>
    <row r="291" spans="52:52" hidden="1" x14ac:dyDescent="0.25">
      <c r="AZ291" s="19"/>
    </row>
    <row r="292" spans="52:52" hidden="1" x14ac:dyDescent="0.25">
      <c r="AZ292" s="19"/>
    </row>
    <row r="293" spans="52:52" hidden="1" x14ac:dyDescent="0.25">
      <c r="AZ293" s="19"/>
    </row>
    <row r="294" spans="52:52" hidden="1" x14ac:dyDescent="0.25">
      <c r="AZ294" s="19"/>
    </row>
    <row r="295" spans="52:52" hidden="1" x14ac:dyDescent="0.25">
      <c r="AZ295" s="19"/>
    </row>
    <row r="296" spans="52:52" hidden="1" x14ac:dyDescent="0.25">
      <c r="AZ296" s="19"/>
    </row>
    <row r="297" spans="52:52" hidden="1" x14ac:dyDescent="0.25">
      <c r="AZ297" s="19"/>
    </row>
    <row r="298" spans="52:52" hidden="1" x14ac:dyDescent="0.25">
      <c r="AZ298" s="19"/>
    </row>
    <row r="299" spans="52:52" hidden="1" x14ac:dyDescent="0.25">
      <c r="AZ299" s="19"/>
    </row>
    <row r="300" spans="52:52" hidden="1" x14ac:dyDescent="0.25">
      <c r="AZ300" s="19"/>
    </row>
    <row r="301" spans="52:52" hidden="1" x14ac:dyDescent="0.25">
      <c r="AZ301" s="19"/>
    </row>
    <row r="302" spans="52:52" hidden="1" x14ac:dyDescent="0.25">
      <c r="AZ302" s="19"/>
    </row>
    <row r="303" spans="52:52" hidden="1" x14ac:dyDescent="0.25">
      <c r="AZ303" s="19"/>
    </row>
    <row r="304" spans="52:52" hidden="1" x14ac:dyDescent="0.25">
      <c r="AZ304" s="19"/>
    </row>
    <row r="305" spans="52:52" hidden="1" x14ac:dyDescent="0.25">
      <c r="AZ305" s="19"/>
    </row>
    <row r="306" spans="52:52" hidden="1" x14ac:dyDescent="0.25">
      <c r="AZ306" s="19"/>
    </row>
    <row r="307" spans="52:52" hidden="1" x14ac:dyDescent="0.25">
      <c r="AZ307" s="19"/>
    </row>
    <row r="308" spans="52:52" hidden="1" x14ac:dyDescent="0.25">
      <c r="AZ308" s="19"/>
    </row>
    <row r="309" spans="52:52" hidden="1" x14ac:dyDescent="0.25">
      <c r="AZ309" s="19"/>
    </row>
    <row r="310" spans="52:52" hidden="1" x14ac:dyDescent="0.25">
      <c r="AZ310" s="19"/>
    </row>
    <row r="311" spans="52:52" hidden="1" x14ac:dyDescent="0.25">
      <c r="AZ311" s="19"/>
    </row>
    <row r="312" spans="52:52" hidden="1" x14ac:dyDescent="0.25">
      <c r="AZ312" s="19"/>
    </row>
    <row r="313" spans="52:52" hidden="1" x14ac:dyDescent="0.25">
      <c r="AZ313" s="19"/>
    </row>
    <row r="314" spans="52:52" hidden="1" x14ac:dyDescent="0.25">
      <c r="AZ314" s="19"/>
    </row>
    <row r="315" spans="52:52" hidden="1" x14ac:dyDescent="0.25">
      <c r="AZ315" s="19"/>
    </row>
    <row r="316" spans="52:52" hidden="1" x14ac:dyDescent="0.25">
      <c r="AZ316" s="19"/>
    </row>
    <row r="317" spans="52:52" hidden="1" x14ac:dyDescent="0.25">
      <c r="AZ317" s="19"/>
    </row>
    <row r="318" spans="52:52" hidden="1" x14ac:dyDescent="0.25">
      <c r="AZ318" s="19"/>
    </row>
    <row r="319" spans="52:52" hidden="1" x14ac:dyDescent="0.25">
      <c r="AZ319" s="19"/>
    </row>
    <row r="320" spans="52:52" hidden="1" x14ac:dyDescent="0.25">
      <c r="AZ320" s="19"/>
    </row>
    <row r="321" spans="52:52" hidden="1" x14ac:dyDescent="0.25">
      <c r="AZ321" s="19"/>
    </row>
    <row r="322" spans="52:52" hidden="1" x14ac:dyDescent="0.25">
      <c r="AZ322" s="19"/>
    </row>
    <row r="323" spans="52:52" hidden="1" x14ac:dyDescent="0.25">
      <c r="AZ323" s="19"/>
    </row>
    <row r="324" spans="52:52" hidden="1" x14ac:dyDescent="0.25">
      <c r="AZ324" s="19"/>
    </row>
    <row r="325" spans="52:52" hidden="1" x14ac:dyDescent="0.25">
      <c r="AZ325" s="19"/>
    </row>
    <row r="326" spans="52:52" hidden="1" x14ac:dyDescent="0.25">
      <c r="AZ326" s="19"/>
    </row>
    <row r="327" spans="52:52" hidden="1" x14ac:dyDescent="0.25">
      <c r="AZ327" s="19"/>
    </row>
    <row r="328" spans="52:52" hidden="1" x14ac:dyDescent="0.25">
      <c r="AZ328" s="19"/>
    </row>
    <row r="329" spans="52:52" hidden="1" x14ac:dyDescent="0.25">
      <c r="AZ329" s="19"/>
    </row>
    <row r="330" spans="52:52" hidden="1" x14ac:dyDescent="0.25">
      <c r="AZ330" s="19"/>
    </row>
    <row r="331" spans="52:52" hidden="1" x14ac:dyDescent="0.25">
      <c r="AZ331" s="19"/>
    </row>
    <row r="332" spans="52:52" hidden="1" x14ac:dyDescent="0.25">
      <c r="AZ332" s="19"/>
    </row>
    <row r="333" spans="52:52" hidden="1" x14ac:dyDescent="0.25">
      <c r="AZ333" s="19"/>
    </row>
    <row r="334" spans="52:52" hidden="1" x14ac:dyDescent="0.25">
      <c r="AZ334" s="19"/>
    </row>
    <row r="335" spans="52:52" hidden="1" x14ac:dyDescent="0.25">
      <c r="AZ335" s="19"/>
    </row>
    <row r="336" spans="52:52" hidden="1" x14ac:dyDescent="0.25">
      <c r="AZ336" s="19"/>
    </row>
    <row r="337" spans="52:52" hidden="1" x14ac:dyDescent="0.25">
      <c r="AZ337" s="19"/>
    </row>
    <row r="338" spans="52:52" hidden="1" x14ac:dyDescent="0.25">
      <c r="AZ338" s="19"/>
    </row>
    <row r="339" spans="52:52" hidden="1" x14ac:dyDescent="0.25">
      <c r="AZ339" s="19"/>
    </row>
    <row r="340" spans="52:52" hidden="1" x14ac:dyDescent="0.25">
      <c r="AZ340" s="19"/>
    </row>
    <row r="341" spans="52:52" hidden="1" x14ac:dyDescent="0.25">
      <c r="AZ341" s="19"/>
    </row>
    <row r="342" spans="52:52" hidden="1" x14ac:dyDescent="0.25">
      <c r="AZ342" s="19"/>
    </row>
    <row r="343" spans="52:52" hidden="1" x14ac:dyDescent="0.25">
      <c r="AZ343" s="19"/>
    </row>
    <row r="344" spans="52:52" hidden="1" x14ac:dyDescent="0.25">
      <c r="AZ344" s="19"/>
    </row>
    <row r="345" spans="52:52" hidden="1" x14ac:dyDescent="0.25">
      <c r="AZ345" s="19"/>
    </row>
    <row r="346" spans="52:52" hidden="1" x14ac:dyDescent="0.25">
      <c r="AZ346" s="19"/>
    </row>
    <row r="347" spans="52:52" hidden="1" x14ac:dyDescent="0.25">
      <c r="AZ347" s="19"/>
    </row>
    <row r="348" spans="52:52" hidden="1" x14ac:dyDescent="0.25">
      <c r="AZ348" s="19"/>
    </row>
    <row r="349" spans="52:52" hidden="1" x14ac:dyDescent="0.25">
      <c r="AZ349" s="19"/>
    </row>
    <row r="350" spans="52:52" hidden="1" x14ac:dyDescent="0.25">
      <c r="AZ350" s="19"/>
    </row>
    <row r="351" spans="52:52" hidden="1" x14ac:dyDescent="0.25">
      <c r="AZ351" s="19"/>
    </row>
    <row r="352" spans="52:52" hidden="1" x14ac:dyDescent="0.25">
      <c r="AZ352" s="19"/>
    </row>
    <row r="353" spans="52:52" hidden="1" x14ac:dyDescent="0.25">
      <c r="AZ353" s="19"/>
    </row>
    <row r="354" spans="52:52" hidden="1" x14ac:dyDescent="0.25">
      <c r="AZ354" s="19"/>
    </row>
    <row r="355" spans="52:52" hidden="1" x14ac:dyDescent="0.25">
      <c r="AZ355" s="19"/>
    </row>
    <row r="356" spans="52:52" hidden="1" x14ac:dyDescent="0.25">
      <c r="AZ356" s="19"/>
    </row>
    <row r="357" spans="52:52" hidden="1" x14ac:dyDescent="0.25">
      <c r="AZ357" s="19"/>
    </row>
    <row r="358" spans="52:52" hidden="1" x14ac:dyDescent="0.25">
      <c r="AZ358" s="19"/>
    </row>
    <row r="359" spans="52:52" hidden="1" x14ac:dyDescent="0.25">
      <c r="AZ359" s="19"/>
    </row>
    <row r="360" spans="52:52" hidden="1" x14ac:dyDescent="0.25">
      <c r="AZ360" s="19"/>
    </row>
    <row r="361" spans="52:52" hidden="1" x14ac:dyDescent="0.25">
      <c r="AZ361" s="19"/>
    </row>
    <row r="362" spans="52:52" hidden="1" x14ac:dyDescent="0.25">
      <c r="AZ362" s="19"/>
    </row>
    <row r="363" spans="52:52" hidden="1" x14ac:dyDescent="0.25">
      <c r="AZ363" s="19"/>
    </row>
    <row r="364" spans="52:52" hidden="1" x14ac:dyDescent="0.25">
      <c r="AZ364" s="19"/>
    </row>
    <row r="365" spans="52:52" hidden="1" x14ac:dyDescent="0.25">
      <c r="AZ365" s="19"/>
    </row>
    <row r="366" spans="52:52" hidden="1" x14ac:dyDescent="0.25">
      <c r="AZ366" s="19"/>
    </row>
    <row r="367" spans="52:52" hidden="1" x14ac:dyDescent="0.25">
      <c r="AZ367" s="19"/>
    </row>
    <row r="368" spans="52:52" hidden="1" x14ac:dyDescent="0.25">
      <c r="AZ368" s="19"/>
    </row>
    <row r="369" spans="52:52" hidden="1" x14ac:dyDescent="0.25">
      <c r="AZ369" s="19"/>
    </row>
    <row r="370" spans="52:52" hidden="1" x14ac:dyDescent="0.25">
      <c r="AZ370" s="19"/>
    </row>
    <row r="371" spans="52:52" hidden="1" x14ac:dyDescent="0.25">
      <c r="AZ371" s="19"/>
    </row>
    <row r="372" spans="52:52" hidden="1" x14ac:dyDescent="0.25">
      <c r="AZ372" s="19"/>
    </row>
    <row r="373" spans="52:52" hidden="1" x14ac:dyDescent="0.25">
      <c r="AZ373" s="19"/>
    </row>
    <row r="374" spans="52:52" hidden="1" x14ac:dyDescent="0.25">
      <c r="AZ374" s="19"/>
    </row>
    <row r="375" spans="52:52" hidden="1" x14ac:dyDescent="0.25">
      <c r="AZ375" s="19"/>
    </row>
    <row r="376" spans="52:52" hidden="1" x14ac:dyDescent="0.25">
      <c r="AZ376" s="19"/>
    </row>
    <row r="377" spans="52:52" hidden="1" x14ac:dyDescent="0.25">
      <c r="AZ377" s="19"/>
    </row>
    <row r="378" spans="52:52" hidden="1" x14ac:dyDescent="0.25">
      <c r="AZ378" s="19"/>
    </row>
    <row r="379" spans="52:52" hidden="1" x14ac:dyDescent="0.25">
      <c r="AZ379" s="19"/>
    </row>
    <row r="380" spans="52:52" hidden="1" x14ac:dyDescent="0.25">
      <c r="AZ380" s="19"/>
    </row>
    <row r="381" spans="52:52" hidden="1" x14ac:dyDescent="0.25">
      <c r="AZ381" s="19"/>
    </row>
    <row r="382" spans="52:52" hidden="1" x14ac:dyDescent="0.25">
      <c r="AZ382" s="19"/>
    </row>
    <row r="383" spans="52:52" hidden="1" x14ac:dyDescent="0.25">
      <c r="AZ383" s="19"/>
    </row>
    <row r="384" spans="52:52" hidden="1" x14ac:dyDescent="0.25">
      <c r="AZ384" s="19"/>
    </row>
    <row r="385" spans="52:52" hidden="1" x14ac:dyDescent="0.25">
      <c r="AZ385" s="19"/>
    </row>
    <row r="386" spans="52:52" hidden="1" x14ac:dyDescent="0.25">
      <c r="AZ386" s="19"/>
    </row>
    <row r="387" spans="52:52" hidden="1" x14ac:dyDescent="0.25">
      <c r="AZ387" s="19"/>
    </row>
    <row r="388" spans="52:52" hidden="1" x14ac:dyDescent="0.25">
      <c r="AZ388" s="19"/>
    </row>
    <row r="389" spans="52:52" hidden="1" x14ac:dyDescent="0.25">
      <c r="AZ389" s="19"/>
    </row>
    <row r="390" spans="52:52" hidden="1" x14ac:dyDescent="0.25">
      <c r="AZ390" s="19"/>
    </row>
    <row r="391" spans="52:52" hidden="1" x14ac:dyDescent="0.25">
      <c r="AZ391" s="19"/>
    </row>
    <row r="392" spans="52:52" hidden="1" x14ac:dyDescent="0.25">
      <c r="AZ392" s="19"/>
    </row>
    <row r="393" spans="52:52" hidden="1" x14ac:dyDescent="0.25">
      <c r="AZ393" s="19"/>
    </row>
    <row r="394" spans="52:52" hidden="1" x14ac:dyDescent="0.25">
      <c r="AZ394" s="19"/>
    </row>
    <row r="395" spans="52:52" hidden="1" x14ac:dyDescent="0.25">
      <c r="AZ395" s="19"/>
    </row>
    <row r="396" spans="52:52" hidden="1" x14ac:dyDescent="0.25">
      <c r="AZ396" s="19"/>
    </row>
    <row r="397" spans="52:52" hidden="1" x14ac:dyDescent="0.25">
      <c r="AZ397" s="19"/>
    </row>
    <row r="398" spans="52:52" hidden="1" x14ac:dyDescent="0.25">
      <c r="AZ398" s="19"/>
    </row>
    <row r="399" spans="52:52" hidden="1" x14ac:dyDescent="0.25">
      <c r="AZ399" s="19"/>
    </row>
    <row r="400" spans="52:52" hidden="1" x14ac:dyDescent="0.25">
      <c r="AZ400" s="19"/>
    </row>
    <row r="401" spans="52:52" hidden="1" x14ac:dyDescent="0.25">
      <c r="AZ401" s="19"/>
    </row>
    <row r="402" spans="52:52" hidden="1" x14ac:dyDescent="0.25">
      <c r="AZ402" s="19"/>
    </row>
    <row r="403" spans="52:52" hidden="1" x14ac:dyDescent="0.25">
      <c r="AZ403" s="19"/>
    </row>
    <row r="404" spans="52:52" hidden="1" x14ac:dyDescent="0.25">
      <c r="AZ404" s="19"/>
    </row>
    <row r="405" spans="52:52" hidden="1" x14ac:dyDescent="0.25">
      <c r="AZ405" s="19"/>
    </row>
    <row r="406" spans="52:52" hidden="1" x14ac:dyDescent="0.25">
      <c r="AZ406" s="19"/>
    </row>
    <row r="407" spans="52:52" hidden="1" x14ac:dyDescent="0.25">
      <c r="AZ407" s="19"/>
    </row>
    <row r="408" spans="52:52" hidden="1" x14ac:dyDescent="0.25">
      <c r="AZ408" s="19"/>
    </row>
    <row r="409" spans="52:52" hidden="1" x14ac:dyDescent="0.25">
      <c r="AZ409" s="19"/>
    </row>
    <row r="410" spans="52:52" hidden="1" x14ac:dyDescent="0.25">
      <c r="AZ410" s="19"/>
    </row>
    <row r="411" spans="52:52" hidden="1" x14ac:dyDescent="0.25">
      <c r="AZ411" s="19"/>
    </row>
    <row r="412" spans="52:52" hidden="1" x14ac:dyDescent="0.25">
      <c r="AZ412" s="19"/>
    </row>
    <row r="413" spans="52:52" hidden="1" x14ac:dyDescent="0.25">
      <c r="AZ413" s="19"/>
    </row>
    <row r="414" spans="52:52" hidden="1" x14ac:dyDescent="0.25">
      <c r="AZ414" s="19"/>
    </row>
    <row r="415" spans="52:52" hidden="1" x14ac:dyDescent="0.25">
      <c r="AZ415" s="19"/>
    </row>
    <row r="416" spans="52:52" hidden="1" x14ac:dyDescent="0.25">
      <c r="AZ416" s="19"/>
    </row>
    <row r="417" spans="52:52" hidden="1" x14ac:dyDescent="0.25">
      <c r="AZ417" s="19"/>
    </row>
    <row r="418" spans="52:52" hidden="1" x14ac:dyDescent="0.25">
      <c r="AZ418" s="19"/>
    </row>
    <row r="419" spans="52:52" hidden="1" x14ac:dyDescent="0.25">
      <c r="AZ419" s="19"/>
    </row>
    <row r="420" spans="52:52" hidden="1" x14ac:dyDescent="0.25">
      <c r="AZ420" s="19"/>
    </row>
    <row r="421" spans="52:52" hidden="1" x14ac:dyDescent="0.25">
      <c r="AZ421" s="19"/>
    </row>
    <row r="422" spans="52:52" hidden="1" x14ac:dyDescent="0.25">
      <c r="AZ422" s="19"/>
    </row>
    <row r="423" spans="52:52" hidden="1" x14ac:dyDescent="0.25">
      <c r="AZ423" s="19"/>
    </row>
    <row r="424" spans="52:52" hidden="1" x14ac:dyDescent="0.25">
      <c r="AZ424" s="19"/>
    </row>
    <row r="425" spans="52:52" hidden="1" x14ac:dyDescent="0.25">
      <c r="AZ425" s="19"/>
    </row>
    <row r="426" spans="52:52" hidden="1" x14ac:dyDescent="0.25">
      <c r="AZ426" s="19"/>
    </row>
    <row r="427" spans="52:52" hidden="1" x14ac:dyDescent="0.25">
      <c r="AZ427" s="19"/>
    </row>
    <row r="428" spans="52:52" hidden="1" x14ac:dyDescent="0.25">
      <c r="AZ428" s="19"/>
    </row>
    <row r="429" spans="52:52" hidden="1" x14ac:dyDescent="0.25">
      <c r="AZ429" s="19"/>
    </row>
    <row r="430" spans="52:52" hidden="1" x14ac:dyDescent="0.25">
      <c r="AZ430" s="19"/>
    </row>
    <row r="431" spans="52:52" hidden="1" x14ac:dyDescent="0.25">
      <c r="AZ431" s="19"/>
    </row>
    <row r="432" spans="52:52" hidden="1" x14ac:dyDescent="0.25">
      <c r="AZ432" s="19"/>
    </row>
    <row r="433" spans="52:52" hidden="1" x14ac:dyDescent="0.25">
      <c r="AZ433" s="19"/>
    </row>
    <row r="434" spans="52:52" hidden="1" x14ac:dyDescent="0.25">
      <c r="AZ434" s="19"/>
    </row>
    <row r="435" spans="52:52" hidden="1" x14ac:dyDescent="0.25">
      <c r="AZ435" s="19"/>
    </row>
    <row r="436" spans="52:52" hidden="1" x14ac:dyDescent="0.25">
      <c r="AZ436" s="19"/>
    </row>
    <row r="437" spans="52:52" hidden="1" x14ac:dyDescent="0.25">
      <c r="AZ437" s="19"/>
    </row>
    <row r="438" spans="52:52" hidden="1" x14ac:dyDescent="0.25">
      <c r="AZ438" s="19"/>
    </row>
    <row r="439" spans="52:52" hidden="1" x14ac:dyDescent="0.25">
      <c r="AZ439" s="19"/>
    </row>
    <row r="440" spans="52:52" hidden="1" x14ac:dyDescent="0.25">
      <c r="AZ440" s="19"/>
    </row>
    <row r="441" spans="52:52" hidden="1" x14ac:dyDescent="0.25">
      <c r="AZ441" s="19"/>
    </row>
    <row r="442" spans="52:52" hidden="1" x14ac:dyDescent="0.25">
      <c r="AZ442" s="19"/>
    </row>
    <row r="443" spans="52:52" hidden="1" x14ac:dyDescent="0.25">
      <c r="AZ443" s="19"/>
    </row>
    <row r="444" spans="52:52" hidden="1" x14ac:dyDescent="0.25">
      <c r="AZ444" s="19"/>
    </row>
    <row r="445" spans="52:52" hidden="1" x14ac:dyDescent="0.25">
      <c r="AZ445" s="19"/>
    </row>
    <row r="446" spans="52:52" hidden="1" x14ac:dyDescent="0.25">
      <c r="AZ446" s="19"/>
    </row>
    <row r="447" spans="52:52" hidden="1" x14ac:dyDescent="0.25">
      <c r="AZ447" s="19"/>
    </row>
    <row r="448" spans="52:52" hidden="1" x14ac:dyDescent="0.25">
      <c r="AZ448" s="19"/>
    </row>
    <row r="449" spans="52:52" hidden="1" x14ac:dyDescent="0.25">
      <c r="AZ449" s="19"/>
    </row>
    <row r="450" spans="52:52" hidden="1" x14ac:dyDescent="0.25">
      <c r="AZ450" s="19"/>
    </row>
    <row r="451" spans="52:52" hidden="1" x14ac:dyDescent="0.25">
      <c r="AZ451" s="19"/>
    </row>
    <row r="452" spans="52:52" hidden="1" x14ac:dyDescent="0.25">
      <c r="AZ452" s="19"/>
    </row>
    <row r="453" spans="52:52" hidden="1" x14ac:dyDescent="0.25">
      <c r="AZ453" s="19"/>
    </row>
    <row r="454" spans="52:52" hidden="1" x14ac:dyDescent="0.25">
      <c r="AZ454" s="19"/>
    </row>
    <row r="455" spans="52:52" hidden="1" x14ac:dyDescent="0.25">
      <c r="AZ455" s="19"/>
    </row>
    <row r="456" spans="52:52" hidden="1" x14ac:dyDescent="0.25">
      <c r="AZ456" s="19"/>
    </row>
    <row r="457" spans="52:52" hidden="1" x14ac:dyDescent="0.25">
      <c r="AZ457" s="19"/>
    </row>
    <row r="458" spans="52:52" hidden="1" x14ac:dyDescent="0.25">
      <c r="AZ458" s="19"/>
    </row>
    <row r="459" spans="52:52" hidden="1" x14ac:dyDescent="0.25">
      <c r="AZ459" s="19"/>
    </row>
    <row r="460" spans="52:52" hidden="1" x14ac:dyDescent="0.25">
      <c r="AZ460" s="19"/>
    </row>
    <row r="461" spans="52:52" hidden="1" x14ac:dyDescent="0.25">
      <c r="AZ461" s="19"/>
    </row>
    <row r="462" spans="52:52" hidden="1" x14ac:dyDescent="0.25">
      <c r="AZ462" s="19"/>
    </row>
    <row r="463" spans="52:52" hidden="1" x14ac:dyDescent="0.25">
      <c r="AZ463" s="19"/>
    </row>
    <row r="464" spans="52:52" hidden="1" x14ac:dyDescent="0.25">
      <c r="AZ464" s="19"/>
    </row>
    <row r="465" spans="52:52" hidden="1" x14ac:dyDescent="0.25">
      <c r="AZ465" s="19"/>
    </row>
    <row r="466" spans="52:52" hidden="1" x14ac:dyDescent="0.25">
      <c r="AZ466" s="19"/>
    </row>
    <row r="467" spans="52:52" hidden="1" x14ac:dyDescent="0.25">
      <c r="AZ467" s="19"/>
    </row>
    <row r="468" spans="52:52" hidden="1" x14ac:dyDescent="0.25">
      <c r="AZ468" s="19"/>
    </row>
    <row r="469" spans="52:52" hidden="1" x14ac:dyDescent="0.25">
      <c r="AZ469" s="19"/>
    </row>
    <row r="470" spans="52:52" hidden="1" x14ac:dyDescent="0.25">
      <c r="AZ470" s="19"/>
    </row>
    <row r="471" spans="52:52" hidden="1" x14ac:dyDescent="0.25">
      <c r="AZ471" s="19"/>
    </row>
    <row r="472" spans="52:52" hidden="1" x14ac:dyDescent="0.25">
      <c r="AZ472" s="19"/>
    </row>
    <row r="473" spans="52:52" hidden="1" x14ac:dyDescent="0.25">
      <c r="AZ473" s="19"/>
    </row>
    <row r="474" spans="52:52" hidden="1" x14ac:dyDescent="0.25">
      <c r="AZ474" s="19"/>
    </row>
    <row r="475" spans="52:52" hidden="1" x14ac:dyDescent="0.25">
      <c r="AZ475" s="19"/>
    </row>
    <row r="476" spans="52:52" hidden="1" x14ac:dyDescent="0.25">
      <c r="AZ476" s="19"/>
    </row>
    <row r="477" spans="52:52" hidden="1" x14ac:dyDescent="0.25">
      <c r="AZ477" s="19"/>
    </row>
    <row r="478" spans="52:52" hidden="1" x14ac:dyDescent="0.25">
      <c r="AZ478" s="19"/>
    </row>
    <row r="479" spans="52:52" hidden="1" x14ac:dyDescent="0.25">
      <c r="AZ479" s="19"/>
    </row>
    <row r="480" spans="52:52" hidden="1" x14ac:dyDescent="0.25">
      <c r="AZ480" s="19"/>
    </row>
    <row r="481" spans="52:52" hidden="1" x14ac:dyDescent="0.25">
      <c r="AZ481" s="19"/>
    </row>
    <row r="482" spans="52:52" hidden="1" x14ac:dyDescent="0.25">
      <c r="AZ482" s="19"/>
    </row>
    <row r="483" spans="52:52" hidden="1" x14ac:dyDescent="0.25">
      <c r="AZ483" s="19"/>
    </row>
    <row r="484" spans="52:52" hidden="1" x14ac:dyDescent="0.25">
      <c r="AZ484" s="19"/>
    </row>
    <row r="485" spans="52:52" hidden="1" x14ac:dyDescent="0.25">
      <c r="AZ485" s="19"/>
    </row>
    <row r="486" spans="52:52" hidden="1" x14ac:dyDescent="0.25">
      <c r="AZ486" s="19"/>
    </row>
    <row r="487" spans="52:52" hidden="1" x14ac:dyDescent="0.25">
      <c r="AZ487" s="19"/>
    </row>
    <row r="488" spans="52:52" hidden="1" x14ac:dyDescent="0.25">
      <c r="AZ488" s="19"/>
    </row>
    <row r="489" spans="52:52" hidden="1" x14ac:dyDescent="0.25">
      <c r="AZ489" s="19"/>
    </row>
    <row r="490" spans="52:52" hidden="1" x14ac:dyDescent="0.25">
      <c r="AZ490" s="19"/>
    </row>
    <row r="491" spans="52:52" hidden="1" x14ac:dyDescent="0.25">
      <c r="AZ491" s="19"/>
    </row>
    <row r="492" spans="52:52" hidden="1" x14ac:dyDescent="0.25">
      <c r="AZ492" s="19"/>
    </row>
    <row r="493" spans="52:52" hidden="1" x14ac:dyDescent="0.25">
      <c r="AZ493" s="19"/>
    </row>
    <row r="494" spans="52:52" hidden="1" x14ac:dyDescent="0.25">
      <c r="AZ494" s="19"/>
    </row>
    <row r="495" spans="52:52" hidden="1" x14ac:dyDescent="0.25">
      <c r="AZ495" s="19"/>
    </row>
    <row r="496" spans="52:52" hidden="1" x14ac:dyDescent="0.25">
      <c r="AZ496" s="19"/>
    </row>
    <row r="497" spans="52:52" hidden="1" x14ac:dyDescent="0.25">
      <c r="AZ497" s="19"/>
    </row>
    <row r="498" spans="52:52" hidden="1" x14ac:dyDescent="0.25">
      <c r="AZ498" s="19"/>
    </row>
    <row r="499" spans="52:52" hidden="1" x14ac:dyDescent="0.25">
      <c r="AZ499" s="19"/>
    </row>
    <row r="500" spans="52:52" hidden="1" x14ac:dyDescent="0.25">
      <c r="AZ500" s="19"/>
    </row>
    <row r="501" spans="52:52" hidden="1" x14ac:dyDescent="0.25">
      <c r="AZ501" s="19"/>
    </row>
    <row r="502" spans="52:52" hidden="1" x14ac:dyDescent="0.25">
      <c r="AZ502" s="19"/>
    </row>
    <row r="503" spans="52:52" hidden="1" x14ac:dyDescent="0.25">
      <c r="AZ503" s="19"/>
    </row>
    <row r="504" spans="52:52" hidden="1" x14ac:dyDescent="0.25">
      <c r="AZ504" s="19"/>
    </row>
    <row r="505" spans="52:52" hidden="1" x14ac:dyDescent="0.25">
      <c r="AZ505" s="19"/>
    </row>
    <row r="506" spans="52:52" hidden="1" x14ac:dyDescent="0.25">
      <c r="AZ506" s="19"/>
    </row>
    <row r="507" spans="52:52" hidden="1" x14ac:dyDescent="0.25">
      <c r="AZ507" s="19"/>
    </row>
    <row r="508" spans="52:52" hidden="1" x14ac:dyDescent="0.25">
      <c r="AZ508" s="19"/>
    </row>
    <row r="509" spans="52:52" hidden="1" x14ac:dyDescent="0.25">
      <c r="AZ509" s="19"/>
    </row>
    <row r="510" spans="52:52" hidden="1" x14ac:dyDescent="0.25">
      <c r="AZ510" s="19"/>
    </row>
    <row r="511" spans="52:52" hidden="1" x14ac:dyDescent="0.25">
      <c r="AZ511" s="19"/>
    </row>
    <row r="512" spans="52:52" hidden="1" x14ac:dyDescent="0.25">
      <c r="AZ512" s="19"/>
    </row>
    <row r="513" spans="52:52" hidden="1" x14ac:dyDescent="0.25">
      <c r="AZ513" s="19"/>
    </row>
    <row r="514" spans="52:52" hidden="1" x14ac:dyDescent="0.25">
      <c r="AZ514" s="19"/>
    </row>
    <row r="515" spans="52:52" hidden="1" x14ac:dyDescent="0.25">
      <c r="AZ515" s="19"/>
    </row>
    <row r="516" spans="52:52" hidden="1" x14ac:dyDescent="0.25">
      <c r="AZ516" s="19"/>
    </row>
    <row r="517" spans="52:52" hidden="1" x14ac:dyDescent="0.25">
      <c r="AZ517" s="19"/>
    </row>
    <row r="518" spans="52:52" hidden="1" x14ac:dyDescent="0.25">
      <c r="AZ518" s="19"/>
    </row>
    <row r="519" spans="52:52" hidden="1" x14ac:dyDescent="0.25">
      <c r="AZ519" s="19"/>
    </row>
    <row r="520" spans="52:52" hidden="1" x14ac:dyDescent="0.25">
      <c r="AZ520" s="19"/>
    </row>
    <row r="521" spans="52:52" hidden="1" x14ac:dyDescent="0.25">
      <c r="AZ521" s="19"/>
    </row>
    <row r="522" spans="52:52" hidden="1" x14ac:dyDescent="0.25">
      <c r="AZ522" s="19"/>
    </row>
    <row r="523" spans="52:52" hidden="1" x14ac:dyDescent="0.25">
      <c r="AZ523" s="19"/>
    </row>
    <row r="524" spans="52:52" hidden="1" x14ac:dyDescent="0.25">
      <c r="AZ524" s="19"/>
    </row>
    <row r="525" spans="52:52" hidden="1" x14ac:dyDescent="0.25">
      <c r="AZ525" s="19"/>
    </row>
    <row r="526" spans="52:52" hidden="1" x14ac:dyDescent="0.25">
      <c r="AZ526" s="19"/>
    </row>
    <row r="527" spans="52:52" hidden="1" x14ac:dyDescent="0.25">
      <c r="AZ527" s="19"/>
    </row>
    <row r="528" spans="52:52" hidden="1" x14ac:dyDescent="0.25">
      <c r="AZ528" s="19"/>
    </row>
    <row r="529" spans="52:52" hidden="1" x14ac:dyDescent="0.25">
      <c r="AZ529" s="19"/>
    </row>
    <row r="530" spans="52:52" hidden="1" x14ac:dyDescent="0.25">
      <c r="AZ530" s="19"/>
    </row>
    <row r="531" spans="52:52" hidden="1" x14ac:dyDescent="0.25">
      <c r="AZ531" s="19"/>
    </row>
    <row r="532" spans="52:52" hidden="1" x14ac:dyDescent="0.25">
      <c r="AZ532" s="19"/>
    </row>
    <row r="533" spans="52:52" hidden="1" x14ac:dyDescent="0.25">
      <c r="AZ533" s="19"/>
    </row>
    <row r="534" spans="52:52" hidden="1" x14ac:dyDescent="0.25">
      <c r="AZ534" s="19"/>
    </row>
    <row r="535" spans="52:52" hidden="1" x14ac:dyDescent="0.25">
      <c r="AZ535" s="19"/>
    </row>
    <row r="536" spans="52:52" hidden="1" x14ac:dyDescent="0.25">
      <c r="AZ536" s="19"/>
    </row>
    <row r="537" spans="52:52" hidden="1" x14ac:dyDescent="0.25">
      <c r="AZ537" s="19"/>
    </row>
    <row r="538" spans="52:52" hidden="1" x14ac:dyDescent="0.25">
      <c r="AZ538" s="19"/>
    </row>
    <row r="539" spans="52:52" hidden="1" x14ac:dyDescent="0.25">
      <c r="AZ539" s="19"/>
    </row>
    <row r="540" spans="52:52" hidden="1" x14ac:dyDescent="0.25">
      <c r="AZ540" s="19"/>
    </row>
    <row r="541" spans="52:52" hidden="1" x14ac:dyDescent="0.25">
      <c r="AZ541" s="19"/>
    </row>
    <row r="542" spans="52:52" hidden="1" x14ac:dyDescent="0.25">
      <c r="AZ542" s="19"/>
    </row>
    <row r="543" spans="52:52" hidden="1" x14ac:dyDescent="0.25">
      <c r="AZ543" s="19"/>
    </row>
    <row r="544" spans="52:52" hidden="1" x14ac:dyDescent="0.25">
      <c r="AZ544" s="19"/>
    </row>
    <row r="545" spans="52:52" hidden="1" x14ac:dyDescent="0.25">
      <c r="AZ545" s="19"/>
    </row>
    <row r="546" spans="52:52" hidden="1" x14ac:dyDescent="0.25">
      <c r="AZ546" s="19"/>
    </row>
    <row r="547" spans="52:52" hidden="1" x14ac:dyDescent="0.25">
      <c r="AZ547" s="19"/>
    </row>
    <row r="548" spans="52:52" hidden="1" x14ac:dyDescent="0.25">
      <c r="AZ548" s="19"/>
    </row>
    <row r="549" spans="52:52" hidden="1" x14ac:dyDescent="0.25">
      <c r="AZ549" s="19"/>
    </row>
    <row r="550" spans="52:52" hidden="1" x14ac:dyDescent="0.25">
      <c r="AZ550" s="19"/>
    </row>
    <row r="551" spans="52:52" hidden="1" x14ac:dyDescent="0.25">
      <c r="AZ551" s="19"/>
    </row>
    <row r="552" spans="52:52" hidden="1" x14ac:dyDescent="0.25">
      <c r="AZ552" s="19"/>
    </row>
    <row r="553" spans="52:52" hidden="1" x14ac:dyDescent="0.25">
      <c r="AZ553" s="19"/>
    </row>
    <row r="554" spans="52:52" hidden="1" x14ac:dyDescent="0.25">
      <c r="AZ554" s="19"/>
    </row>
    <row r="555" spans="52:52" hidden="1" x14ac:dyDescent="0.25">
      <c r="AZ555" s="19"/>
    </row>
    <row r="556" spans="52:52" hidden="1" x14ac:dyDescent="0.25">
      <c r="AZ556" s="19"/>
    </row>
    <row r="557" spans="52:52" hidden="1" x14ac:dyDescent="0.25">
      <c r="AZ557" s="19"/>
    </row>
    <row r="558" spans="52:52" hidden="1" x14ac:dyDescent="0.25">
      <c r="AZ558" s="19"/>
    </row>
    <row r="559" spans="52:52" hidden="1" x14ac:dyDescent="0.25">
      <c r="AZ559" s="19"/>
    </row>
    <row r="560" spans="52:52" hidden="1" x14ac:dyDescent="0.25">
      <c r="AZ560" s="19"/>
    </row>
    <row r="561" spans="52:52" hidden="1" x14ac:dyDescent="0.25">
      <c r="AZ561" s="19"/>
    </row>
    <row r="562" spans="52:52" hidden="1" x14ac:dyDescent="0.25">
      <c r="AZ562" s="19"/>
    </row>
    <row r="563" spans="52:52" hidden="1" x14ac:dyDescent="0.25">
      <c r="AZ563" s="19"/>
    </row>
    <row r="564" spans="52:52" hidden="1" x14ac:dyDescent="0.25">
      <c r="AZ564" s="19"/>
    </row>
    <row r="565" spans="52:52" hidden="1" x14ac:dyDescent="0.25">
      <c r="AZ565" s="19"/>
    </row>
    <row r="566" spans="52:52" hidden="1" x14ac:dyDescent="0.25">
      <c r="AZ566" s="19"/>
    </row>
    <row r="567" spans="52:52" hidden="1" x14ac:dyDescent="0.25">
      <c r="AZ567" s="19"/>
    </row>
    <row r="568" spans="52:52" hidden="1" x14ac:dyDescent="0.25">
      <c r="AZ568" s="19"/>
    </row>
    <row r="569" spans="52:52" hidden="1" x14ac:dyDescent="0.25">
      <c r="AZ569" s="19"/>
    </row>
    <row r="570" spans="52:52" hidden="1" x14ac:dyDescent="0.25">
      <c r="AZ570" s="19"/>
    </row>
    <row r="571" spans="52:52" hidden="1" x14ac:dyDescent="0.25">
      <c r="AZ571" s="19"/>
    </row>
    <row r="572" spans="52:52" hidden="1" x14ac:dyDescent="0.25">
      <c r="AZ572" s="19"/>
    </row>
    <row r="573" spans="52:52" hidden="1" x14ac:dyDescent="0.25">
      <c r="AZ573" s="19"/>
    </row>
    <row r="574" spans="52:52" hidden="1" x14ac:dyDescent="0.25">
      <c r="AZ574" s="19"/>
    </row>
    <row r="575" spans="52:52" hidden="1" x14ac:dyDescent="0.25">
      <c r="AZ575" s="19"/>
    </row>
    <row r="576" spans="52:52" hidden="1" x14ac:dyDescent="0.25">
      <c r="AZ576" s="19"/>
    </row>
    <row r="577" spans="52:52" hidden="1" x14ac:dyDescent="0.25">
      <c r="AZ577" s="19"/>
    </row>
    <row r="578" spans="52:52" hidden="1" x14ac:dyDescent="0.25">
      <c r="AZ578" s="19"/>
    </row>
    <row r="579" spans="52:52" hidden="1" x14ac:dyDescent="0.25">
      <c r="AZ579" s="19"/>
    </row>
    <row r="580" spans="52:52" hidden="1" x14ac:dyDescent="0.25">
      <c r="AZ580" s="19"/>
    </row>
    <row r="581" spans="52:52" hidden="1" x14ac:dyDescent="0.25">
      <c r="AZ581" s="19"/>
    </row>
    <row r="582" spans="52:52" hidden="1" x14ac:dyDescent="0.25">
      <c r="AZ582" s="19"/>
    </row>
    <row r="583" spans="52:52" hidden="1" x14ac:dyDescent="0.25">
      <c r="AZ583" s="19"/>
    </row>
    <row r="584" spans="52:52" hidden="1" x14ac:dyDescent="0.25">
      <c r="AZ584" s="19"/>
    </row>
    <row r="585" spans="52:52" hidden="1" x14ac:dyDescent="0.25">
      <c r="AZ585" s="19"/>
    </row>
    <row r="586" spans="52:52" hidden="1" x14ac:dyDescent="0.25">
      <c r="AZ586" s="19"/>
    </row>
    <row r="587" spans="52:52" hidden="1" x14ac:dyDescent="0.25">
      <c r="AZ587" s="19"/>
    </row>
    <row r="588" spans="52:52" hidden="1" x14ac:dyDescent="0.25">
      <c r="AZ588" s="19"/>
    </row>
    <row r="589" spans="52:52" hidden="1" x14ac:dyDescent="0.25">
      <c r="AZ589" s="19"/>
    </row>
    <row r="590" spans="52:52" hidden="1" x14ac:dyDescent="0.25">
      <c r="AZ590" s="19"/>
    </row>
    <row r="591" spans="52:52" hidden="1" x14ac:dyDescent="0.25">
      <c r="AZ591" s="19"/>
    </row>
    <row r="592" spans="52:52" hidden="1" x14ac:dyDescent="0.25">
      <c r="AZ592" s="19"/>
    </row>
    <row r="593" spans="52:52" hidden="1" x14ac:dyDescent="0.25">
      <c r="AZ593" s="19"/>
    </row>
    <row r="594" spans="52:52" hidden="1" x14ac:dyDescent="0.25">
      <c r="AZ594" s="19"/>
    </row>
    <row r="595" spans="52:52" hidden="1" x14ac:dyDescent="0.25">
      <c r="AZ595" s="19"/>
    </row>
    <row r="596" spans="52:52" hidden="1" x14ac:dyDescent="0.25">
      <c r="AZ596" s="19"/>
    </row>
    <row r="597" spans="52:52" hidden="1" x14ac:dyDescent="0.25">
      <c r="AZ597" s="19"/>
    </row>
    <row r="598" spans="52:52" hidden="1" x14ac:dyDescent="0.25">
      <c r="AZ598" s="19"/>
    </row>
    <row r="599" spans="52:52" hidden="1" x14ac:dyDescent="0.25">
      <c r="AZ599" s="19"/>
    </row>
    <row r="600" spans="52:52" hidden="1" x14ac:dyDescent="0.25">
      <c r="AZ600" s="19"/>
    </row>
    <row r="601" spans="52:52" hidden="1" x14ac:dyDescent="0.25">
      <c r="AZ601" s="19"/>
    </row>
    <row r="602" spans="52:52" hidden="1" x14ac:dyDescent="0.25">
      <c r="AZ602" s="19"/>
    </row>
    <row r="603" spans="52:52" hidden="1" x14ac:dyDescent="0.25">
      <c r="AZ603" s="19"/>
    </row>
    <row r="604" spans="52:52" hidden="1" x14ac:dyDescent="0.25">
      <c r="AZ604" s="19"/>
    </row>
    <row r="605" spans="52:52" hidden="1" x14ac:dyDescent="0.25">
      <c r="AZ605" s="19"/>
    </row>
    <row r="606" spans="52:52" hidden="1" x14ac:dyDescent="0.25">
      <c r="AZ606" s="19"/>
    </row>
    <row r="607" spans="52:52" hidden="1" x14ac:dyDescent="0.25">
      <c r="AZ607" s="19"/>
    </row>
    <row r="608" spans="52:52" hidden="1" x14ac:dyDescent="0.25">
      <c r="AZ608" s="19"/>
    </row>
    <row r="609" spans="52:52" hidden="1" x14ac:dyDescent="0.25">
      <c r="AZ609" s="19"/>
    </row>
    <row r="610" spans="52:52" hidden="1" x14ac:dyDescent="0.25">
      <c r="AZ610" s="19"/>
    </row>
    <row r="611" spans="52:52" hidden="1" x14ac:dyDescent="0.25">
      <c r="AZ611" s="19"/>
    </row>
    <row r="612" spans="52:52" hidden="1" x14ac:dyDescent="0.25">
      <c r="AZ612" s="19"/>
    </row>
    <row r="613" spans="52:52" hidden="1" x14ac:dyDescent="0.25">
      <c r="AZ613" s="19"/>
    </row>
    <row r="614" spans="52:52" hidden="1" x14ac:dyDescent="0.25">
      <c r="AZ614" s="19"/>
    </row>
    <row r="615" spans="52:52" hidden="1" x14ac:dyDescent="0.25">
      <c r="AZ615" s="19"/>
    </row>
    <row r="616" spans="52:52" hidden="1" x14ac:dyDescent="0.25">
      <c r="AZ616" s="19"/>
    </row>
    <row r="617" spans="52:52" hidden="1" x14ac:dyDescent="0.25">
      <c r="AZ617" s="19"/>
    </row>
    <row r="618" spans="52:52" hidden="1" x14ac:dyDescent="0.25">
      <c r="AZ618" s="19"/>
    </row>
    <row r="619" spans="52:52" hidden="1" x14ac:dyDescent="0.25">
      <c r="AZ619" s="19"/>
    </row>
    <row r="620" spans="52:52" hidden="1" x14ac:dyDescent="0.25">
      <c r="AZ620" s="19"/>
    </row>
    <row r="621" spans="52:52" hidden="1" x14ac:dyDescent="0.25">
      <c r="AZ621" s="19"/>
    </row>
    <row r="622" spans="52:52" hidden="1" x14ac:dyDescent="0.25">
      <c r="AZ622" s="19"/>
    </row>
    <row r="623" spans="52:52" hidden="1" x14ac:dyDescent="0.25">
      <c r="AZ623" s="19"/>
    </row>
    <row r="624" spans="52:52" hidden="1" x14ac:dyDescent="0.25">
      <c r="AZ624" s="19"/>
    </row>
    <row r="625" spans="52:52" hidden="1" x14ac:dyDescent="0.25">
      <c r="AZ625" s="19"/>
    </row>
    <row r="626" spans="52:52" hidden="1" x14ac:dyDescent="0.25">
      <c r="AZ626" s="19"/>
    </row>
    <row r="627" spans="52:52" hidden="1" x14ac:dyDescent="0.25">
      <c r="AZ627" s="19"/>
    </row>
    <row r="628" spans="52:52" hidden="1" x14ac:dyDescent="0.25">
      <c r="AZ628" s="19"/>
    </row>
    <row r="629" spans="52:52" hidden="1" x14ac:dyDescent="0.25">
      <c r="AZ629" s="19"/>
    </row>
    <row r="630" spans="52:52" hidden="1" x14ac:dyDescent="0.25">
      <c r="AZ630" s="19"/>
    </row>
    <row r="631" spans="52:52" hidden="1" x14ac:dyDescent="0.25">
      <c r="AZ631" s="19"/>
    </row>
    <row r="632" spans="52:52" hidden="1" x14ac:dyDescent="0.25">
      <c r="AZ632" s="19"/>
    </row>
    <row r="633" spans="52:52" hidden="1" x14ac:dyDescent="0.25">
      <c r="AZ633" s="19"/>
    </row>
    <row r="634" spans="52:52" hidden="1" x14ac:dyDescent="0.25">
      <c r="AZ634" s="19"/>
    </row>
    <row r="635" spans="52:52" hidden="1" x14ac:dyDescent="0.25">
      <c r="AZ635" s="19"/>
    </row>
    <row r="636" spans="52:52" hidden="1" x14ac:dyDescent="0.25">
      <c r="AZ636" s="19"/>
    </row>
    <row r="637" spans="52:52" hidden="1" x14ac:dyDescent="0.25">
      <c r="AZ637" s="19"/>
    </row>
    <row r="638" spans="52:52" hidden="1" x14ac:dyDescent="0.25">
      <c r="AZ638" s="19"/>
    </row>
    <row r="639" spans="52:52" hidden="1" x14ac:dyDescent="0.25">
      <c r="AZ639" s="19"/>
    </row>
    <row r="640" spans="52:52" hidden="1" x14ac:dyDescent="0.25">
      <c r="AZ640" s="19"/>
    </row>
    <row r="641" spans="52:52" hidden="1" x14ac:dyDescent="0.25">
      <c r="AZ641" s="19"/>
    </row>
    <row r="642" spans="52:52" hidden="1" x14ac:dyDescent="0.25">
      <c r="AZ642" s="19"/>
    </row>
    <row r="643" spans="52:52" hidden="1" x14ac:dyDescent="0.25">
      <c r="AZ643" s="19"/>
    </row>
    <row r="644" spans="52:52" hidden="1" x14ac:dyDescent="0.25">
      <c r="AZ644" s="19"/>
    </row>
    <row r="645" spans="52:52" hidden="1" x14ac:dyDescent="0.25">
      <c r="AZ645" s="19"/>
    </row>
    <row r="646" spans="52:52" hidden="1" x14ac:dyDescent="0.25">
      <c r="AZ646" s="19"/>
    </row>
    <row r="647" spans="52:52" hidden="1" x14ac:dyDescent="0.25">
      <c r="AZ647" s="19"/>
    </row>
    <row r="648" spans="52:52" hidden="1" x14ac:dyDescent="0.25">
      <c r="AZ648" s="19"/>
    </row>
    <row r="649" spans="52:52" hidden="1" x14ac:dyDescent="0.25">
      <c r="AZ649" s="19"/>
    </row>
    <row r="650" spans="52:52" hidden="1" x14ac:dyDescent="0.25">
      <c r="AZ650" s="19"/>
    </row>
    <row r="651" spans="52:52" hidden="1" x14ac:dyDescent="0.25">
      <c r="AZ651" s="19"/>
    </row>
    <row r="652" spans="52:52" hidden="1" x14ac:dyDescent="0.25">
      <c r="AZ652" s="19"/>
    </row>
    <row r="653" spans="52:52" hidden="1" x14ac:dyDescent="0.25">
      <c r="AZ653" s="19"/>
    </row>
    <row r="654" spans="52:52" hidden="1" x14ac:dyDescent="0.25">
      <c r="AZ654" s="19"/>
    </row>
    <row r="655" spans="52:52" hidden="1" x14ac:dyDescent="0.25">
      <c r="AZ655" s="19"/>
    </row>
    <row r="656" spans="52:52" hidden="1" x14ac:dyDescent="0.25">
      <c r="AZ656" s="19"/>
    </row>
    <row r="657" spans="52:52" hidden="1" x14ac:dyDescent="0.25">
      <c r="AZ657" s="19"/>
    </row>
    <row r="658" spans="52:52" hidden="1" x14ac:dyDescent="0.25">
      <c r="AZ658" s="19"/>
    </row>
    <row r="659" spans="52:52" hidden="1" x14ac:dyDescent="0.25">
      <c r="AZ659" s="19"/>
    </row>
    <row r="660" spans="52:52" hidden="1" x14ac:dyDescent="0.25">
      <c r="AZ660" s="19"/>
    </row>
    <row r="661" spans="52:52" hidden="1" x14ac:dyDescent="0.25">
      <c r="AZ661" s="19"/>
    </row>
    <row r="662" spans="52:52" hidden="1" x14ac:dyDescent="0.25">
      <c r="AZ662" s="19"/>
    </row>
    <row r="663" spans="52:52" hidden="1" x14ac:dyDescent="0.25">
      <c r="AZ663" s="19"/>
    </row>
    <row r="664" spans="52:52" hidden="1" x14ac:dyDescent="0.25">
      <c r="AZ664" s="19"/>
    </row>
    <row r="665" spans="52:52" hidden="1" x14ac:dyDescent="0.25">
      <c r="AZ665" s="19"/>
    </row>
    <row r="666" spans="52:52" hidden="1" x14ac:dyDescent="0.25">
      <c r="AZ666" s="19"/>
    </row>
    <row r="667" spans="52:52" hidden="1" x14ac:dyDescent="0.25">
      <c r="AZ667" s="19"/>
    </row>
    <row r="668" spans="52:52" hidden="1" x14ac:dyDescent="0.25">
      <c r="AZ668" s="19"/>
    </row>
    <row r="669" spans="52:52" hidden="1" x14ac:dyDescent="0.25">
      <c r="AZ669" s="19"/>
    </row>
    <row r="670" spans="52:52" hidden="1" x14ac:dyDescent="0.25">
      <c r="AZ670" s="19"/>
    </row>
    <row r="671" spans="52:52" hidden="1" x14ac:dyDescent="0.25">
      <c r="AZ671" s="19"/>
    </row>
    <row r="672" spans="52:52" hidden="1" x14ac:dyDescent="0.25">
      <c r="AZ672" s="19"/>
    </row>
    <row r="673" spans="52:52" hidden="1" x14ac:dyDescent="0.25">
      <c r="AZ673" s="19"/>
    </row>
    <row r="674" spans="52:52" hidden="1" x14ac:dyDescent="0.25">
      <c r="AZ674" s="19"/>
    </row>
    <row r="675" spans="52:52" hidden="1" x14ac:dyDescent="0.25">
      <c r="AZ675" s="19"/>
    </row>
    <row r="676" spans="52:52" hidden="1" x14ac:dyDescent="0.25">
      <c r="AZ676" s="19"/>
    </row>
    <row r="677" spans="52:52" hidden="1" x14ac:dyDescent="0.25">
      <c r="AZ677" s="19"/>
    </row>
    <row r="678" spans="52:52" hidden="1" x14ac:dyDescent="0.25">
      <c r="AZ678" s="19"/>
    </row>
    <row r="679" spans="52:52" hidden="1" x14ac:dyDescent="0.25">
      <c r="AZ679" s="19"/>
    </row>
    <row r="680" spans="52:52" hidden="1" x14ac:dyDescent="0.25">
      <c r="AZ680" s="19"/>
    </row>
    <row r="681" spans="52:52" hidden="1" x14ac:dyDescent="0.25">
      <c r="AZ681" s="19"/>
    </row>
    <row r="682" spans="52:52" hidden="1" x14ac:dyDescent="0.25">
      <c r="AZ682" s="19"/>
    </row>
    <row r="683" spans="52:52" hidden="1" x14ac:dyDescent="0.25">
      <c r="AZ683" s="19"/>
    </row>
    <row r="684" spans="52:52" hidden="1" x14ac:dyDescent="0.25">
      <c r="AZ684" s="19"/>
    </row>
    <row r="685" spans="52:52" hidden="1" x14ac:dyDescent="0.25">
      <c r="AZ685" s="19"/>
    </row>
    <row r="686" spans="52:52" hidden="1" x14ac:dyDescent="0.25">
      <c r="AZ686" s="19"/>
    </row>
    <row r="687" spans="52:52" hidden="1" x14ac:dyDescent="0.25">
      <c r="AZ687" s="19"/>
    </row>
    <row r="688" spans="52:52" hidden="1" x14ac:dyDescent="0.25">
      <c r="AZ688" s="19"/>
    </row>
    <row r="689" spans="52:52" hidden="1" x14ac:dyDescent="0.25">
      <c r="AZ689" s="19"/>
    </row>
    <row r="690" spans="52:52" hidden="1" x14ac:dyDescent="0.25">
      <c r="AZ690" s="19"/>
    </row>
    <row r="691" spans="52:52" hidden="1" x14ac:dyDescent="0.25">
      <c r="AZ691" s="19"/>
    </row>
    <row r="692" spans="52:52" hidden="1" x14ac:dyDescent="0.25">
      <c r="AZ692" s="19"/>
    </row>
    <row r="693" spans="52:52" hidden="1" x14ac:dyDescent="0.25">
      <c r="AZ693" s="19"/>
    </row>
    <row r="694" spans="52:52" hidden="1" x14ac:dyDescent="0.25">
      <c r="AZ694" s="19"/>
    </row>
    <row r="695" spans="52:52" hidden="1" x14ac:dyDescent="0.25">
      <c r="AZ695" s="19"/>
    </row>
    <row r="696" spans="52:52" hidden="1" x14ac:dyDescent="0.25">
      <c r="AZ696" s="19"/>
    </row>
    <row r="697" spans="52:52" hidden="1" x14ac:dyDescent="0.25">
      <c r="AZ697" s="19"/>
    </row>
    <row r="698" spans="52:52" hidden="1" x14ac:dyDescent="0.25">
      <c r="AZ698" s="19"/>
    </row>
    <row r="699" spans="52:52" hidden="1" x14ac:dyDescent="0.25">
      <c r="AZ699" s="19"/>
    </row>
    <row r="700" spans="52:52" hidden="1" x14ac:dyDescent="0.25">
      <c r="AZ700" s="19"/>
    </row>
    <row r="701" spans="52:52" hidden="1" x14ac:dyDescent="0.25">
      <c r="AZ701" s="19"/>
    </row>
    <row r="702" spans="52:52" hidden="1" x14ac:dyDescent="0.25">
      <c r="AZ702" s="19"/>
    </row>
    <row r="703" spans="52:52" hidden="1" x14ac:dyDescent="0.25">
      <c r="AZ703" s="19"/>
    </row>
    <row r="704" spans="52:52" hidden="1" x14ac:dyDescent="0.25">
      <c r="AZ704" s="19"/>
    </row>
    <row r="705" spans="52:52" hidden="1" x14ac:dyDescent="0.25">
      <c r="AZ705" s="19"/>
    </row>
    <row r="706" spans="52:52" hidden="1" x14ac:dyDescent="0.25">
      <c r="AZ706" s="19"/>
    </row>
    <row r="707" spans="52:52" hidden="1" x14ac:dyDescent="0.25">
      <c r="AZ707" s="19"/>
    </row>
    <row r="708" spans="52:52" hidden="1" x14ac:dyDescent="0.25">
      <c r="AZ708" s="19"/>
    </row>
    <row r="709" spans="52:52" hidden="1" x14ac:dyDescent="0.25">
      <c r="AZ709" s="19"/>
    </row>
    <row r="710" spans="52:52" hidden="1" x14ac:dyDescent="0.25">
      <c r="AZ710" s="19"/>
    </row>
    <row r="711" spans="52:52" hidden="1" x14ac:dyDescent="0.25">
      <c r="AZ711" s="19"/>
    </row>
    <row r="712" spans="52:52" hidden="1" x14ac:dyDescent="0.25">
      <c r="AZ712" s="19"/>
    </row>
    <row r="713" spans="52:52" hidden="1" x14ac:dyDescent="0.25">
      <c r="AZ713" s="19"/>
    </row>
    <row r="714" spans="52:52" hidden="1" x14ac:dyDescent="0.25">
      <c r="AZ714" s="19"/>
    </row>
    <row r="715" spans="52:52" hidden="1" x14ac:dyDescent="0.25">
      <c r="AZ715" s="19"/>
    </row>
    <row r="716" spans="52:52" hidden="1" x14ac:dyDescent="0.25">
      <c r="AZ716" s="19"/>
    </row>
    <row r="717" spans="52:52" hidden="1" x14ac:dyDescent="0.25">
      <c r="AZ717" s="19"/>
    </row>
    <row r="718" spans="52:52" hidden="1" x14ac:dyDescent="0.25">
      <c r="AZ718" s="19"/>
    </row>
    <row r="719" spans="52:52" hidden="1" x14ac:dyDescent="0.25">
      <c r="AZ719" s="19"/>
    </row>
    <row r="720" spans="52:52" hidden="1" x14ac:dyDescent="0.25">
      <c r="AZ720" s="19"/>
    </row>
    <row r="721" spans="52:52" hidden="1" x14ac:dyDescent="0.25">
      <c r="AZ721" s="19"/>
    </row>
    <row r="722" spans="52:52" hidden="1" x14ac:dyDescent="0.25">
      <c r="AZ722" s="19"/>
    </row>
    <row r="723" spans="52:52" hidden="1" x14ac:dyDescent="0.25">
      <c r="AZ723" s="19"/>
    </row>
    <row r="724" spans="52:52" hidden="1" x14ac:dyDescent="0.25">
      <c r="AZ724" s="19"/>
    </row>
    <row r="725" spans="52:52" hidden="1" x14ac:dyDescent="0.25">
      <c r="AZ725" s="19"/>
    </row>
    <row r="726" spans="52:52" hidden="1" x14ac:dyDescent="0.25">
      <c r="AZ726" s="19"/>
    </row>
    <row r="727" spans="52:52" hidden="1" x14ac:dyDescent="0.25">
      <c r="AZ727" s="19"/>
    </row>
    <row r="728" spans="52:52" hidden="1" x14ac:dyDescent="0.25">
      <c r="AZ728" s="19"/>
    </row>
    <row r="729" spans="52:52" hidden="1" x14ac:dyDescent="0.25">
      <c r="AZ729" s="19"/>
    </row>
    <row r="730" spans="52:52" hidden="1" x14ac:dyDescent="0.25">
      <c r="AZ730" s="19"/>
    </row>
    <row r="731" spans="52:52" hidden="1" x14ac:dyDescent="0.25">
      <c r="AZ731" s="19"/>
    </row>
    <row r="732" spans="52:52" hidden="1" x14ac:dyDescent="0.25">
      <c r="AZ732" s="19"/>
    </row>
    <row r="733" spans="52:52" hidden="1" x14ac:dyDescent="0.25">
      <c r="AZ733" s="19"/>
    </row>
    <row r="734" spans="52:52" hidden="1" x14ac:dyDescent="0.25">
      <c r="AZ734" s="19"/>
    </row>
    <row r="735" spans="52:52" hidden="1" x14ac:dyDescent="0.25">
      <c r="AZ735" s="19"/>
    </row>
    <row r="736" spans="52:52" hidden="1" x14ac:dyDescent="0.25">
      <c r="AZ736" s="19"/>
    </row>
    <row r="737" spans="52:52" hidden="1" x14ac:dyDescent="0.25">
      <c r="AZ737" s="19"/>
    </row>
    <row r="738" spans="52:52" hidden="1" x14ac:dyDescent="0.25">
      <c r="AZ738" s="19"/>
    </row>
    <row r="739" spans="52:52" hidden="1" x14ac:dyDescent="0.25">
      <c r="AZ739" s="19"/>
    </row>
    <row r="740" spans="52:52" hidden="1" x14ac:dyDescent="0.25">
      <c r="AZ740" s="19"/>
    </row>
    <row r="741" spans="52:52" hidden="1" x14ac:dyDescent="0.25">
      <c r="AZ741" s="19"/>
    </row>
    <row r="742" spans="52:52" hidden="1" x14ac:dyDescent="0.25">
      <c r="AZ742" s="19"/>
    </row>
    <row r="743" spans="52:52" hidden="1" x14ac:dyDescent="0.25">
      <c r="AZ743" s="19"/>
    </row>
    <row r="744" spans="52:52" hidden="1" x14ac:dyDescent="0.25">
      <c r="AZ744" s="19"/>
    </row>
    <row r="745" spans="52:52" hidden="1" x14ac:dyDescent="0.25">
      <c r="AZ745" s="19"/>
    </row>
    <row r="746" spans="52:52" hidden="1" x14ac:dyDescent="0.25">
      <c r="AZ746" s="19"/>
    </row>
    <row r="747" spans="52:52" hidden="1" x14ac:dyDescent="0.25">
      <c r="AZ747" s="19"/>
    </row>
    <row r="748" spans="52:52" hidden="1" x14ac:dyDescent="0.25">
      <c r="AZ748" s="19"/>
    </row>
    <row r="749" spans="52:52" hidden="1" x14ac:dyDescent="0.25">
      <c r="AZ749" s="19"/>
    </row>
    <row r="750" spans="52:52" hidden="1" x14ac:dyDescent="0.25">
      <c r="AZ750" s="19"/>
    </row>
    <row r="751" spans="52:52" hidden="1" x14ac:dyDescent="0.25">
      <c r="AZ751" s="19"/>
    </row>
    <row r="752" spans="52:52" hidden="1" x14ac:dyDescent="0.25">
      <c r="AZ752" s="19"/>
    </row>
    <row r="753" spans="52:52" hidden="1" x14ac:dyDescent="0.25">
      <c r="AZ753" s="19"/>
    </row>
    <row r="754" spans="52:52" hidden="1" x14ac:dyDescent="0.25">
      <c r="AZ754" s="19"/>
    </row>
    <row r="755" spans="52:52" hidden="1" x14ac:dyDescent="0.25">
      <c r="AZ755" s="19"/>
    </row>
    <row r="756" spans="52:52" hidden="1" x14ac:dyDescent="0.25">
      <c r="AZ756" s="19"/>
    </row>
    <row r="757" spans="52:52" hidden="1" x14ac:dyDescent="0.25">
      <c r="AZ757" s="19"/>
    </row>
    <row r="758" spans="52:52" hidden="1" x14ac:dyDescent="0.25">
      <c r="AZ758" s="19"/>
    </row>
    <row r="759" spans="52:52" hidden="1" x14ac:dyDescent="0.25">
      <c r="AZ759" s="19"/>
    </row>
    <row r="760" spans="52:52" hidden="1" x14ac:dyDescent="0.25">
      <c r="AZ760" s="19"/>
    </row>
    <row r="761" spans="52:52" hidden="1" x14ac:dyDescent="0.25">
      <c r="AZ761" s="19"/>
    </row>
    <row r="762" spans="52:52" hidden="1" x14ac:dyDescent="0.25">
      <c r="AZ762" s="19"/>
    </row>
    <row r="763" spans="52:52" hidden="1" x14ac:dyDescent="0.25">
      <c r="AZ763" s="19"/>
    </row>
    <row r="764" spans="52:52" hidden="1" x14ac:dyDescent="0.25">
      <c r="AZ764" s="19"/>
    </row>
    <row r="765" spans="52:52" hidden="1" x14ac:dyDescent="0.25">
      <c r="AZ765" s="19"/>
    </row>
    <row r="766" spans="52:52" hidden="1" x14ac:dyDescent="0.25">
      <c r="AZ766" s="19"/>
    </row>
    <row r="767" spans="52:52" hidden="1" x14ac:dyDescent="0.25">
      <c r="AZ767" s="19"/>
    </row>
    <row r="768" spans="52:52" hidden="1" x14ac:dyDescent="0.25">
      <c r="AZ768" s="19"/>
    </row>
    <row r="769" spans="52:52" hidden="1" x14ac:dyDescent="0.25">
      <c r="AZ769" s="19"/>
    </row>
    <row r="770" spans="52:52" hidden="1" x14ac:dyDescent="0.25">
      <c r="AZ770" s="19"/>
    </row>
    <row r="771" spans="52:52" hidden="1" x14ac:dyDescent="0.25">
      <c r="AZ771" s="19"/>
    </row>
    <row r="772" spans="52:52" hidden="1" x14ac:dyDescent="0.25">
      <c r="AZ772" s="19"/>
    </row>
    <row r="773" spans="52:52" hidden="1" x14ac:dyDescent="0.25">
      <c r="AZ773" s="19"/>
    </row>
    <row r="774" spans="52:52" hidden="1" x14ac:dyDescent="0.25">
      <c r="AZ774" s="19"/>
    </row>
    <row r="775" spans="52:52" hidden="1" x14ac:dyDescent="0.25">
      <c r="AZ775" s="19"/>
    </row>
    <row r="776" spans="52:52" hidden="1" x14ac:dyDescent="0.25">
      <c r="AZ776" s="19"/>
    </row>
    <row r="777" spans="52:52" hidden="1" x14ac:dyDescent="0.25">
      <c r="AZ777" s="19"/>
    </row>
    <row r="778" spans="52:52" hidden="1" x14ac:dyDescent="0.25">
      <c r="AZ778" s="19"/>
    </row>
    <row r="779" spans="52:52" hidden="1" x14ac:dyDescent="0.25">
      <c r="AZ779" s="19"/>
    </row>
    <row r="780" spans="52:52" hidden="1" x14ac:dyDescent="0.25">
      <c r="AZ780" s="19"/>
    </row>
    <row r="781" spans="52:52" hidden="1" x14ac:dyDescent="0.25">
      <c r="AZ781" s="19"/>
    </row>
    <row r="782" spans="52:52" hidden="1" x14ac:dyDescent="0.25">
      <c r="AZ782" s="19"/>
    </row>
    <row r="783" spans="52:52" hidden="1" x14ac:dyDescent="0.25">
      <c r="AZ783" s="19"/>
    </row>
    <row r="784" spans="52:52" hidden="1" x14ac:dyDescent="0.25">
      <c r="AZ784" s="19"/>
    </row>
    <row r="785" spans="52:52" hidden="1" x14ac:dyDescent="0.25">
      <c r="AZ785" s="19"/>
    </row>
    <row r="786" spans="52:52" hidden="1" x14ac:dyDescent="0.25">
      <c r="AZ786" s="19"/>
    </row>
    <row r="787" spans="52:52" hidden="1" x14ac:dyDescent="0.25">
      <c r="AZ787" s="19"/>
    </row>
    <row r="788" spans="52:52" hidden="1" x14ac:dyDescent="0.25">
      <c r="AZ788" s="19"/>
    </row>
    <row r="789" spans="52:52" hidden="1" x14ac:dyDescent="0.25">
      <c r="AZ789" s="19"/>
    </row>
    <row r="790" spans="52:52" hidden="1" x14ac:dyDescent="0.25">
      <c r="AZ790" s="19"/>
    </row>
    <row r="791" spans="52:52" hidden="1" x14ac:dyDescent="0.25">
      <c r="AZ791" s="19"/>
    </row>
    <row r="792" spans="52:52" hidden="1" x14ac:dyDescent="0.25">
      <c r="AZ792" s="19"/>
    </row>
    <row r="793" spans="52:52" hidden="1" x14ac:dyDescent="0.25">
      <c r="AZ793" s="19"/>
    </row>
    <row r="794" spans="52:52" hidden="1" x14ac:dyDescent="0.25">
      <c r="AZ794" s="19"/>
    </row>
    <row r="795" spans="52:52" hidden="1" x14ac:dyDescent="0.25">
      <c r="AZ795" s="19"/>
    </row>
    <row r="796" spans="52:52" hidden="1" x14ac:dyDescent="0.25">
      <c r="AZ796" s="19"/>
    </row>
    <row r="797" spans="52:52" hidden="1" x14ac:dyDescent="0.25">
      <c r="AZ797" s="19"/>
    </row>
    <row r="798" spans="52:52" hidden="1" x14ac:dyDescent="0.25">
      <c r="AZ798" s="19"/>
    </row>
    <row r="799" spans="52:52" hidden="1" x14ac:dyDescent="0.25">
      <c r="AZ799" s="19"/>
    </row>
    <row r="800" spans="52:52" hidden="1" x14ac:dyDescent="0.25">
      <c r="AZ800" s="19"/>
    </row>
    <row r="801" spans="52:52" hidden="1" x14ac:dyDescent="0.25">
      <c r="AZ801" s="19"/>
    </row>
    <row r="802" spans="52:52" hidden="1" x14ac:dyDescent="0.25">
      <c r="AZ802" s="19"/>
    </row>
    <row r="803" spans="52:52" hidden="1" x14ac:dyDescent="0.25">
      <c r="AZ803" s="19"/>
    </row>
    <row r="804" spans="52:52" hidden="1" x14ac:dyDescent="0.25">
      <c r="AZ804" s="19"/>
    </row>
    <row r="805" spans="52:52" hidden="1" x14ac:dyDescent="0.25">
      <c r="AZ805" s="19"/>
    </row>
    <row r="806" spans="52:52" hidden="1" x14ac:dyDescent="0.25">
      <c r="AZ806" s="19"/>
    </row>
    <row r="807" spans="52:52" hidden="1" x14ac:dyDescent="0.25">
      <c r="AZ807" s="19"/>
    </row>
    <row r="808" spans="52:52" hidden="1" x14ac:dyDescent="0.25">
      <c r="AZ808" s="19"/>
    </row>
    <row r="809" spans="52:52" hidden="1" x14ac:dyDescent="0.25">
      <c r="AZ809" s="19"/>
    </row>
    <row r="810" spans="52:52" hidden="1" x14ac:dyDescent="0.25">
      <c r="AZ810" s="19"/>
    </row>
    <row r="811" spans="52:52" hidden="1" x14ac:dyDescent="0.25">
      <c r="AZ811" s="19"/>
    </row>
    <row r="812" spans="52:52" hidden="1" x14ac:dyDescent="0.25">
      <c r="AZ812" s="19"/>
    </row>
    <row r="813" spans="52:52" hidden="1" x14ac:dyDescent="0.25">
      <c r="AZ813" s="19"/>
    </row>
    <row r="814" spans="52:52" hidden="1" x14ac:dyDescent="0.25">
      <c r="AZ814" s="19"/>
    </row>
    <row r="815" spans="52:52" hidden="1" x14ac:dyDescent="0.25">
      <c r="AZ815" s="19"/>
    </row>
    <row r="816" spans="52:52" hidden="1" x14ac:dyDescent="0.25">
      <c r="AZ816" s="19"/>
    </row>
    <row r="817" spans="52:52" hidden="1" x14ac:dyDescent="0.25">
      <c r="AZ817" s="19"/>
    </row>
    <row r="818" spans="52:52" hidden="1" x14ac:dyDescent="0.25">
      <c r="AZ818" s="19"/>
    </row>
    <row r="819" spans="52:52" hidden="1" x14ac:dyDescent="0.25">
      <c r="AZ819" s="19"/>
    </row>
    <row r="820" spans="52:52" hidden="1" x14ac:dyDescent="0.25">
      <c r="AZ820" s="19"/>
    </row>
    <row r="821" spans="52:52" hidden="1" x14ac:dyDescent="0.25">
      <c r="AZ821" s="19"/>
    </row>
    <row r="822" spans="52:52" hidden="1" x14ac:dyDescent="0.25">
      <c r="AZ822" s="19"/>
    </row>
    <row r="823" spans="52:52" hidden="1" x14ac:dyDescent="0.25">
      <c r="AZ823" s="19"/>
    </row>
    <row r="824" spans="52:52" hidden="1" x14ac:dyDescent="0.25">
      <c r="AZ824" s="19"/>
    </row>
    <row r="825" spans="52:52" hidden="1" x14ac:dyDescent="0.25">
      <c r="AZ825" s="19"/>
    </row>
    <row r="826" spans="52:52" hidden="1" x14ac:dyDescent="0.25">
      <c r="AZ826" s="19"/>
    </row>
    <row r="827" spans="52:52" hidden="1" x14ac:dyDescent="0.25">
      <c r="AZ827" s="19"/>
    </row>
    <row r="828" spans="52:52" hidden="1" x14ac:dyDescent="0.25">
      <c r="AZ828" s="19"/>
    </row>
    <row r="829" spans="52:52" hidden="1" x14ac:dyDescent="0.25">
      <c r="AZ829" s="19"/>
    </row>
    <row r="830" spans="52:52" hidden="1" x14ac:dyDescent="0.25">
      <c r="AZ830" s="19"/>
    </row>
    <row r="831" spans="52:52" hidden="1" x14ac:dyDescent="0.25">
      <c r="AZ831" s="19"/>
    </row>
    <row r="832" spans="52:52" hidden="1" x14ac:dyDescent="0.25">
      <c r="AZ832" s="19"/>
    </row>
    <row r="833" spans="52:52" hidden="1" x14ac:dyDescent="0.25">
      <c r="AZ833" s="19"/>
    </row>
    <row r="834" spans="52:52" hidden="1" x14ac:dyDescent="0.25">
      <c r="AZ834" s="19"/>
    </row>
    <row r="835" spans="52:52" hidden="1" x14ac:dyDescent="0.25">
      <c r="AZ835" s="19"/>
    </row>
    <row r="836" spans="52:52" hidden="1" x14ac:dyDescent="0.25">
      <c r="AZ836" s="19"/>
    </row>
    <row r="837" spans="52:52" hidden="1" x14ac:dyDescent="0.25">
      <c r="AZ837" s="19"/>
    </row>
    <row r="838" spans="52:52" hidden="1" x14ac:dyDescent="0.25">
      <c r="AZ838" s="19"/>
    </row>
    <row r="839" spans="52:52" hidden="1" x14ac:dyDescent="0.25">
      <c r="AZ839" s="19"/>
    </row>
    <row r="840" spans="52:52" hidden="1" x14ac:dyDescent="0.25">
      <c r="AZ840" s="19"/>
    </row>
    <row r="841" spans="52:52" hidden="1" x14ac:dyDescent="0.25">
      <c r="AZ841" s="19"/>
    </row>
    <row r="842" spans="52:52" hidden="1" x14ac:dyDescent="0.25">
      <c r="AZ842" s="19"/>
    </row>
    <row r="843" spans="52:52" hidden="1" x14ac:dyDescent="0.25">
      <c r="AZ843" s="19"/>
    </row>
    <row r="844" spans="52:52" hidden="1" x14ac:dyDescent="0.25">
      <c r="AZ844" s="19"/>
    </row>
    <row r="845" spans="52:52" hidden="1" x14ac:dyDescent="0.25">
      <c r="AZ845" s="19"/>
    </row>
    <row r="846" spans="52:52" hidden="1" x14ac:dyDescent="0.25">
      <c r="AZ846" s="19"/>
    </row>
    <row r="847" spans="52:52" hidden="1" x14ac:dyDescent="0.25">
      <c r="AZ847" s="19"/>
    </row>
    <row r="848" spans="52:52" hidden="1" x14ac:dyDescent="0.25">
      <c r="AZ848" s="19"/>
    </row>
    <row r="849" spans="52:52" hidden="1" x14ac:dyDescent="0.25">
      <c r="AZ849" s="19"/>
    </row>
    <row r="850" spans="52:52" hidden="1" x14ac:dyDescent="0.25">
      <c r="AZ850" s="19"/>
    </row>
    <row r="851" spans="52:52" hidden="1" x14ac:dyDescent="0.25">
      <c r="AZ851" s="19"/>
    </row>
    <row r="852" spans="52:52" hidden="1" x14ac:dyDescent="0.25">
      <c r="AZ852" s="19"/>
    </row>
    <row r="853" spans="52:52" hidden="1" x14ac:dyDescent="0.25">
      <c r="AZ853" s="19"/>
    </row>
    <row r="854" spans="52:52" hidden="1" x14ac:dyDescent="0.25">
      <c r="AZ854" s="19"/>
    </row>
    <row r="855" spans="52:52" hidden="1" x14ac:dyDescent="0.25">
      <c r="AZ855" s="19"/>
    </row>
    <row r="856" spans="52:52" hidden="1" x14ac:dyDescent="0.25">
      <c r="AZ856" s="19"/>
    </row>
    <row r="857" spans="52:52" hidden="1" x14ac:dyDescent="0.25">
      <c r="AZ857" s="19"/>
    </row>
    <row r="858" spans="52:52" hidden="1" x14ac:dyDescent="0.25">
      <c r="AZ858" s="19"/>
    </row>
    <row r="859" spans="52:52" hidden="1" x14ac:dyDescent="0.25">
      <c r="AZ859" s="19"/>
    </row>
    <row r="860" spans="52:52" hidden="1" x14ac:dyDescent="0.25">
      <c r="AZ860" s="19"/>
    </row>
    <row r="861" spans="52:52" hidden="1" x14ac:dyDescent="0.25">
      <c r="AZ861" s="19"/>
    </row>
    <row r="862" spans="52:52" hidden="1" x14ac:dyDescent="0.25">
      <c r="AZ862" s="19"/>
    </row>
    <row r="863" spans="52:52" hidden="1" x14ac:dyDescent="0.25">
      <c r="AZ863" s="19"/>
    </row>
    <row r="864" spans="52:52" hidden="1" x14ac:dyDescent="0.25">
      <c r="AZ864" s="19"/>
    </row>
    <row r="865" spans="52:52" hidden="1" x14ac:dyDescent="0.25">
      <c r="AZ865" s="19"/>
    </row>
    <row r="866" spans="52:52" hidden="1" x14ac:dyDescent="0.25">
      <c r="AZ866" s="19"/>
    </row>
    <row r="867" spans="52:52" hidden="1" x14ac:dyDescent="0.25">
      <c r="AZ867" s="19"/>
    </row>
    <row r="868" spans="52:52" hidden="1" x14ac:dyDescent="0.25">
      <c r="AZ868" s="19"/>
    </row>
    <row r="869" spans="52:52" hidden="1" x14ac:dyDescent="0.25">
      <c r="AZ869" s="19"/>
    </row>
    <row r="870" spans="52:52" hidden="1" x14ac:dyDescent="0.25">
      <c r="AZ870" s="19"/>
    </row>
    <row r="871" spans="52:52" hidden="1" x14ac:dyDescent="0.25">
      <c r="AZ871" s="19"/>
    </row>
    <row r="872" spans="52:52" hidden="1" x14ac:dyDescent="0.25">
      <c r="AZ872" s="19"/>
    </row>
    <row r="873" spans="52:52" hidden="1" x14ac:dyDescent="0.25">
      <c r="AZ873" s="19"/>
    </row>
    <row r="874" spans="52:52" hidden="1" x14ac:dyDescent="0.25">
      <c r="AZ874" s="19"/>
    </row>
    <row r="875" spans="52:52" hidden="1" x14ac:dyDescent="0.25">
      <c r="AZ875" s="19"/>
    </row>
    <row r="876" spans="52:52" hidden="1" x14ac:dyDescent="0.25">
      <c r="AZ876" s="19"/>
    </row>
    <row r="877" spans="52:52" hidden="1" x14ac:dyDescent="0.25">
      <c r="AZ877" s="19"/>
    </row>
    <row r="878" spans="52:52" hidden="1" x14ac:dyDescent="0.25">
      <c r="AZ878" s="19"/>
    </row>
    <row r="879" spans="52:52" hidden="1" x14ac:dyDescent="0.25">
      <c r="AZ879" s="19"/>
    </row>
    <row r="880" spans="52:52" hidden="1" x14ac:dyDescent="0.25">
      <c r="AZ880" s="19"/>
    </row>
    <row r="881" spans="52:52" hidden="1" x14ac:dyDescent="0.25">
      <c r="AZ881" s="19"/>
    </row>
    <row r="882" spans="52:52" hidden="1" x14ac:dyDescent="0.25">
      <c r="AZ882" s="19"/>
    </row>
    <row r="883" spans="52:52" hidden="1" x14ac:dyDescent="0.25">
      <c r="AZ883" s="19"/>
    </row>
    <row r="884" spans="52:52" hidden="1" x14ac:dyDescent="0.25">
      <c r="AZ884" s="19"/>
    </row>
    <row r="885" spans="52:52" hidden="1" x14ac:dyDescent="0.25">
      <c r="AZ885" s="19"/>
    </row>
    <row r="886" spans="52:52" hidden="1" x14ac:dyDescent="0.25">
      <c r="AZ886" s="19"/>
    </row>
    <row r="887" spans="52:52" hidden="1" x14ac:dyDescent="0.25">
      <c r="AZ887" s="19"/>
    </row>
    <row r="888" spans="52:52" hidden="1" x14ac:dyDescent="0.25">
      <c r="AZ888" s="19"/>
    </row>
    <row r="889" spans="52:52" hidden="1" x14ac:dyDescent="0.25">
      <c r="AZ889" s="19"/>
    </row>
    <row r="890" spans="52:52" hidden="1" x14ac:dyDescent="0.25">
      <c r="AZ890" s="19"/>
    </row>
    <row r="891" spans="52:52" hidden="1" x14ac:dyDescent="0.25">
      <c r="AZ891" s="19"/>
    </row>
    <row r="892" spans="52:52" hidden="1" x14ac:dyDescent="0.25">
      <c r="AZ892" s="19"/>
    </row>
    <row r="893" spans="52:52" hidden="1" x14ac:dyDescent="0.25">
      <c r="AZ893" s="19"/>
    </row>
    <row r="894" spans="52:52" hidden="1" x14ac:dyDescent="0.25">
      <c r="AZ894" s="19"/>
    </row>
    <row r="895" spans="52:52" hidden="1" x14ac:dyDescent="0.25">
      <c r="AZ895" s="19"/>
    </row>
    <row r="896" spans="52:52" hidden="1" x14ac:dyDescent="0.25">
      <c r="AZ896" s="19"/>
    </row>
    <row r="897" spans="52:52" hidden="1" x14ac:dyDescent="0.25">
      <c r="AZ897" s="19"/>
    </row>
    <row r="898" spans="52:52" hidden="1" x14ac:dyDescent="0.25">
      <c r="AZ898" s="19"/>
    </row>
    <row r="899" spans="52:52" hidden="1" x14ac:dyDescent="0.25">
      <c r="AZ899" s="19"/>
    </row>
    <row r="900" spans="52:52" hidden="1" x14ac:dyDescent="0.25">
      <c r="AZ900" s="19"/>
    </row>
    <row r="901" spans="52:52" hidden="1" x14ac:dyDescent="0.25">
      <c r="AZ901" s="19"/>
    </row>
    <row r="902" spans="52:52" hidden="1" x14ac:dyDescent="0.25">
      <c r="AZ902" s="19"/>
    </row>
    <row r="903" spans="52:52" hidden="1" x14ac:dyDescent="0.25">
      <c r="AZ903" s="19"/>
    </row>
    <row r="904" spans="52:52" hidden="1" x14ac:dyDescent="0.25">
      <c r="AZ904" s="19"/>
    </row>
    <row r="905" spans="52:52" hidden="1" x14ac:dyDescent="0.25">
      <c r="AZ905" s="19"/>
    </row>
    <row r="906" spans="52:52" hidden="1" x14ac:dyDescent="0.25">
      <c r="AZ906" s="19"/>
    </row>
    <row r="907" spans="52:52" hidden="1" x14ac:dyDescent="0.25">
      <c r="AZ907" s="19"/>
    </row>
    <row r="908" spans="52:52" hidden="1" x14ac:dyDescent="0.25">
      <c r="AZ908" s="19"/>
    </row>
    <row r="909" spans="52:52" hidden="1" x14ac:dyDescent="0.25">
      <c r="AZ909" s="19"/>
    </row>
    <row r="910" spans="52:52" hidden="1" x14ac:dyDescent="0.25">
      <c r="AZ910" s="19"/>
    </row>
    <row r="911" spans="52:52" hidden="1" x14ac:dyDescent="0.25">
      <c r="AZ911" s="19"/>
    </row>
    <row r="912" spans="52:52" hidden="1" x14ac:dyDescent="0.25">
      <c r="AZ912" s="19"/>
    </row>
    <row r="913" spans="52:52" hidden="1" x14ac:dyDescent="0.25">
      <c r="AZ913" s="19"/>
    </row>
    <row r="914" spans="52:52" hidden="1" x14ac:dyDescent="0.25">
      <c r="AZ914" s="19"/>
    </row>
    <row r="915" spans="52:52" hidden="1" x14ac:dyDescent="0.25">
      <c r="AZ915" s="19"/>
    </row>
    <row r="916" spans="52:52" hidden="1" x14ac:dyDescent="0.25">
      <c r="AZ916" s="19"/>
    </row>
    <row r="917" spans="52:52" hidden="1" x14ac:dyDescent="0.25">
      <c r="AZ917" s="19"/>
    </row>
    <row r="918" spans="52:52" hidden="1" x14ac:dyDescent="0.25">
      <c r="AZ918" s="19"/>
    </row>
    <row r="919" spans="52:52" hidden="1" x14ac:dyDescent="0.25">
      <c r="AZ919" s="19"/>
    </row>
    <row r="920" spans="52:52" hidden="1" x14ac:dyDescent="0.25">
      <c r="AZ920" s="19"/>
    </row>
    <row r="921" spans="52:52" hidden="1" x14ac:dyDescent="0.25">
      <c r="AZ921" s="19"/>
    </row>
    <row r="922" spans="52:52" hidden="1" x14ac:dyDescent="0.25">
      <c r="AZ922" s="19"/>
    </row>
    <row r="923" spans="52:52" hidden="1" x14ac:dyDescent="0.25">
      <c r="AZ923" s="19"/>
    </row>
    <row r="924" spans="52:52" hidden="1" x14ac:dyDescent="0.25">
      <c r="AZ924" s="19"/>
    </row>
    <row r="925" spans="52:52" hidden="1" x14ac:dyDescent="0.25">
      <c r="AZ925" s="19"/>
    </row>
    <row r="926" spans="52:52" hidden="1" x14ac:dyDescent="0.25">
      <c r="AZ926" s="19"/>
    </row>
    <row r="927" spans="52:52" hidden="1" x14ac:dyDescent="0.25">
      <c r="AZ927" s="19"/>
    </row>
    <row r="928" spans="52:52" hidden="1" x14ac:dyDescent="0.25">
      <c r="AZ928" s="19"/>
    </row>
    <row r="929" spans="52:52" hidden="1" x14ac:dyDescent="0.25">
      <c r="AZ929" s="19"/>
    </row>
    <row r="930" spans="52:52" hidden="1" x14ac:dyDescent="0.25">
      <c r="AZ930" s="19"/>
    </row>
    <row r="931" spans="52:52" hidden="1" x14ac:dyDescent="0.25">
      <c r="AZ931" s="19"/>
    </row>
    <row r="932" spans="52:52" hidden="1" x14ac:dyDescent="0.25">
      <c r="AZ932" s="19"/>
    </row>
    <row r="933" spans="52:52" hidden="1" x14ac:dyDescent="0.25">
      <c r="AZ933" s="19"/>
    </row>
    <row r="934" spans="52:52" hidden="1" x14ac:dyDescent="0.25">
      <c r="AZ934" s="19"/>
    </row>
    <row r="935" spans="52:52" hidden="1" x14ac:dyDescent="0.25">
      <c r="AZ935" s="19"/>
    </row>
    <row r="936" spans="52:52" hidden="1" x14ac:dyDescent="0.25">
      <c r="AZ936" s="19"/>
    </row>
    <row r="937" spans="52:52" hidden="1" x14ac:dyDescent="0.25">
      <c r="AZ937" s="19"/>
    </row>
    <row r="938" spans="52:52" hidden="1" x14ac:dyDescent="0.25">
      <c r="AZ938" s="19"/>
    </row>
    <row r="939" spans="52:52" hidden="1" x14ac:dyDescent="0.25">
      <c r="AZ939" s="19"/>
    </row>
    <row r="940" spans="52:52" hidden="1" x14ac:dyDescent="0.25">
      <c r="AZ940" s="19"/>
    </row>
    <row r="941" spans="52:52" hidden="1" x14ac:dyDescent="0.25">
      <c r="AZ941" s="19"/>
    </row>
    <row r="942" spans="52:52" hidden="1" x14ac:dyDescent="0.25">
      <c r="AZ942" s="19"/>
    </row>
    <row r="943" spans="52:52" hidden="1" x14ac:dyDescent="0.25">
      <c r="AZ943" s="19"/>
    </row>
    <row r="944" spans="52:52" hidden="1" x14ac:dyDescent="0.25">
      <c r="AZ944" s="19"/>
    </row>
    <row r="945" spans="52:52" hidden="1" x14ac:dyDescent="0.25">
      <c r="AZ945" s="19"/>
    </row>
    <row r="946" spans="52:52" hidden="1" x14ac:dyDescent="0.25">
      <c r="AZ946" s="19"/>
    </row>
    <row r="947" spans="52:52" hidden="1" x14ac:dyDescent="0.25">
      <c r="AZ947" s="19"/>
    </row>
    <row r="948" spans="52:52" hidden="1" x14ac:dyDescent="0.25">
      <c r="AZ948" s="19"/>
    </row>
    <row r="949" spans="52:52" hidden="1" x14ac:dyDescent="0.25">
      <c r="AZ949" s="19"/>
    </row>
    <row r="950" spans="52:52" hidden="1" x14ac:dyDescent="0.25">
      <c r="AZ950" s="19"/>
    </row>
    <row r="951" spans="52:52" hidden="1" x14ac:dyDescent="0.25">
      <c r="AZ951" s="19"/>
    </row>
    <row r="952" spans="52:52" hidden="1" x14ac:dyDescent="0.25">
      <c r="AZ952" s="19"/>
    </row>
    <row r="953" spans="52:52" hidden="1" x14ac:dyDescent="0.25">
      <c r="AZ953" s="19"/>
    </row>
    <row r="954" spans="52:52" hidden="1" x14ac:dyDescent="0.25">
      <c r="AZ954" s="19"/>
    </row>
    <row r="955" spans="52:52" hidden="1" x14ac:dyDescent="0.25">
      <c r="AZ955" s="19"/>
    </row>
    <row r="956" spans="52:52" hidden="1" x14ac:dyDescent="0.25">
      <c r="AZ956" s="19"/>
    </row>
    <row r="957" spans="52:52" hidden="1" x14ac:dyDescent="0.25">
      <c r="AZ957" s="19"/>
    </row>
    <row r="958" spans="52:52" hidden="1" x14ac:dyDescent="0.25">
      <c r="AZ958" s="19"/>
    </row>
    <row r="959" spans="52:52" hidden="1" x14ac:dyDescent="0.25">
      <c r="AZ959" s="19"/>
    </row>
    <row r="960" spans="52:52" hidden="1" x14ac:dyDescent="0.25">
      <c r="AZ960" s="19"/>
    </row>
    <row r="961" spans="52:52" hidden="1" x14ac:dyDescent="0.25">
      <c r="AZ961" s="19"/>
    </row>
    <row r="962" spans="52:52" hidden="1" x14ac:dyDescent="0.25">
      <c r="AZ962" s="19"/>
    </row>
    <row r="963" spans="52:52" hidden="1" x14ac:dyDescent="0.25">
      <c r="AZ963" s="19"/>
    </row>
    <row r="964" spans="52:52" hidden="1" x14ac:dyDescent="0.25">
      <c r="AZ964" s="19"/>
    </row>
    <row r="965" spans="52:52" hidden="1" x14ac:dyDescent="0.25">
      <c r="AZ965" s="19"/>
    </row>
    <row r="966" spans="52:52" hidden="1" x14ac:dyDescent="0.25">
      <c r="AZ966" s="19"/>
    </row>
    <row r="967" spans="52:52" hidden="1" x14ac:dyDescent="0.25">
      <c r="AZ967" s="19"/>
    </row>
    <row r="968" spans="52:52" hidden="1" x14ac:dyDescent="0.25">
      <c r="AZ968" s="19"/>
    </row>
    <row r="969" spans="52:52" hidden="1" x14ac:dyDescent="0.25">
      <c r="AZ969" s="19"/>
    </row>
    <row r="970" spans="52:52" hidden="1" x14ac:dyDescent="0.25">
      <c r="AZ970" s="19"/>
    </row>
    <row r="971" spans="52:52" hidden="1" x14ac:dyDescent="0.25">
      <c r="AZ971" s="19"/>
    </row>
    <row r="972" spans="52:52" hidden="1" x14ac:dyDescent="0.25">
      <c r="AZ972" s="19"/>
    </row>
    <row r="973" spans="52:52" hidden="1" x14ac:dyDescent="0.25">
      <c r="AZ973" s="19"/>
    </row>
    <row r="974" spans="52:52" hidden="1" x14ac:dyDescent="0.25">
      <c r="AZ974" s="19"/>
    </row>
    <row r="975" spans="52:52" hidden="1" x14ac:dyDescent="0.25">
      <c r="AZ975" s="19"/>
    </row>
    <row r="976" spans="52:52" hidden="1" x14ac:dyDescent="0.25">
      <c r="AZ976" s="19"/>
    </row>
    <row r="977" spans="52:52" hidden="1" x14ac:dyDescent="0.25">
      <c r="AZ977" s="19"/>
    </row>
    <row r="978" spans="52:52" hidden="1" x14ac:dyDescent="0.25">
      <c r="AZ978" s="19"/>
    </row>
    <row r="979" spans="52:52" hidden="1" x14ac:dyDescent="0.25">
      <c r="AZ979" s="19"/>
    </row>
    <row r="980" spans="52:52" hidden="1" x14ac:dyDescent="0.25">
      <c r="AZ980" s="19"/>
    </row>
    <row r="981" spans="52:52" hidden="1" x14ac:dyDescent="0.25">
      <c r="AZ981" s="19"/>
    </row>
    <row r="982" spans="52:52" hidden="1" x14ac:dyDescent="0.25">
      <c r="AZ982" s="19"/>
    </row>
    <row r="983" spans="52:52" hidden="1" x14ac:dyDescent="0.25">
      <c r="AZ983" s="19"/>
    </row>
    <row r="984" spans="52:52" hidden="1" x14ac:dyDescent="0.25">
      <c r="AZ984" s="19"/>
    </row>
    <row r="985" spans="52:52" hidden="1" x14ac:dyDescent="0.25">
      <c r="AZ985" s="19"/>
    </row>
    <row r="986" spans="52:52" hidden="1" x14ac:dyDescent="0.25">
      <c r="AZ986" s="19"/>
    </row>
    <row r="987" spans="52:52" hidden="1" x14ac:dyDescent="0.25">
      <c r="AZ987" s="19"/>
    </row>
    <row r="988" spans="52:52" hidden="1" x14ac:dyDescent="0.25">
      <c r="AZ988" s="19"/>
    </row>
    <row r="989" spans="52:52" hidden="1" x14ac:dyDescent="0.25">
      <c r="AZ989" s="19"/>
    </row>
    <row r="990" spans="52:52" hidden="1" x14ac:dyDescent="0.25">
      <c r="AZ990" s="19"/>
    </row>
    <row r="991" spans="52:52" hidden="1" x14ac:dyDescent="0.25">
      <c r="AZ991" s="19"/>
    </row>
    <row r="992" spans="52:52" hidden="1" x14ac:dyDescent="0.25">
      <c r="AZ992" s="19"/>
    </row>
    <row r="993" spans="52:52" hidden="1" x14ac:dyDescent="0.25">
      <c r="AZ993" s="19"/>
    </row>
    <row r="994" spans="52:52" hidden="1" x14ac:dyDescent="0.25">
      <c r="AZ994" s="19"/>
    </row>
    <row r="995" spans="52:52" hidden="1" x14ac:dyDescent="0.25">
      <c r="AZ995" s="19"/>
    </row>
    <row r="996" spans="52:52" hidden="1" x14ac:dyDescent="0.25">
      <c r="AZ996" s="19"/>
    </row>
    <row r="997" spans="52:52" hidden="1" x14ac:dyDescent="0.25">
      <c r="AZ997" s="19"/>
    </row>
    <row r="998" spans="52:52" hidden="1" x14ac:dyDescent="0.25">
      <c r="AZ998" s="19"/>
    </row>
    <row r="999" spans="52:52" hidden="1" x14ac:dyDescent="0.25">
      <c r="AZ999" s="19"/>
    </row>
    <row r="1000" spans="52:52" hidden="1" x14ac:dyDescent="0.25">
      <c r="AZ1000" s="19"/>
    </row>
    <row r="1001" spans="52:52" hidden="1" x14ac:dyDescent="0.25">
      <c r="AZ1001" s="19"/>
    </row>
  </sheetData>
  <mergeCells count="15">
    <mergeCell ref="AV7:AX7"/>
    <mergeCell ref="L6:AO6"/>
    <mergeCell ref="AM7:AO7"/>
    <mergeCell ref="AJ7:AL7"/>
    <mergeCell ref="AG7:AI7"/>
    <mergeCell ref="AD7:AF7"/>
    <mergeCell ref="AA7:AC7"/>
    <mergeCell ref="X7:Z7"/>
    <mergeCell ref="AS7:AU7"/>
    <mergeCell ref="AP7:AR7"/>
    <mergeCell ref="A17:W17"/>
    <mergeCell ref="L7:N7"/>
    <mergeCell ref="O7:Q7"/>
    <mergeCell ref="R7:T7"/>
    <mergeCell ref="U7:W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 tint="-0.499984740745262"/>
  </sheetPr>
  <dimension ref="A1:AT708"/>
  <sheetViews>
    <sheetView tabSelected="1" topLeftCell="C1" zoomScaleNormal="100" workbookViewId="0">
      <selection activeCell="F18" sqref="F18"/>
    </sheetView>
  </sheetViews>
  <sheetFormatPr baseColWidth="10" defaultColWidth="0" defaultRowHeight="15" zeroHeight="1" x14ac:dyDescent="0.25"/>
  <cols>
    <col min="1" max="2" width="12.5703125" hidden="1" customWidth="1"/>
    <col min="3" max="3" width="12.5703125" customWidth="1"/>
    <col min="4" max="4" width="13.140625" style="187" customWidth="1"/>
    <col min="5" max="5" width="6.85546875" style="187" customWidth="1"/>
    <col min="6" max="6" width="6.140625" style="187" customWidth="1"/>
    <col min="7" max="7" width="6.85546875" style="187" customWidth="1"/>
    <col min="8" max="8" width="6.140625" style="187" customWidth="1"/>
    <col min="9" max="9" width="6.85546875" style="187" customWidth="1"/>
    <col min="10" max="10" width="6.140625" style="187" customWidth="1"/>
    <col min="11" max="11" width="6.85546875" style="187" customWidth="1"/>
    <col min="12" max="12" width="6.140625" style="187" customWidth="1"/>
    <col min="13" max="13" width="4.42578125" style="187" customWidth="1"/>
    <col min="14" max="22" width="6.140625" style="187" hidden="1" customWidth="1"/>
    <col min="23" max="31" width="6.140625" style="187" customWidth="1"/>
    <col min="32" max="32" width="7.5703125" style="187" customWidth="1"/>
    <col min="33" max="33" width="6.28515625" style="187" customWidth="1"/>
    <col min="34" max="35" width="6.140625" style="187" customWidth="1"/>
    <col min="36" max="38" width="8.140625" style="187" customWidth="1"/>
    <col min="39" max="39" width="11.42578125" customWidth="1"/>
    <col min="40" max="40" width="62.85546875" hidden="1" customWidth="1"/>
    <col min="41" max="41" width="7" hidden="1" customWidth="1"/>
    <col min="42" max="42" width="3" hidden="1" customWidth="1"/>
    <col min="43" max="43" width="31.85546875" customWidth="1"/>
    <col min="44" max="46" width="130.7109375" hidden="1" customWidth="1"/>
    <col min="47" max="16384" width="11.42578125" hidden="1"/>
  </cols>
  <sheetData>
    <row r="1" spans="1:44" x14ac:dyDescent="0.25">
      <c r="A1" s="56"/>
      <c r="B1" s="70"/>
      <c r="C1" s="5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1"/>
      <c r="AN1" s="62" t="s">
        <v>31</v>
      </c>
      <c r="AO1" s="63">
        <v>1152</v>
      </c>
      <c r="AP1" s="63">
        <v>1</v>
      </c>
      <c r="AQ1" s="64"/>
      <c r="AR1" s="48"/>
    </row>
    <row r="2" spans="1:44" x14ac:dyDescent="0.25">
      <c r="A2" s="56"/>
      <c r="B2" s="70"/>
      <c r="C2" s="5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71"/>
      <c r="AN2" s="62" t="s">
        <v>32</v>
      </c>
      <c r="AO2" s="63">
        <v>1149</v>
      </c>
      <c r="AP2" s="63">
        <v>2</v>
      </c>
      <c r="AQ2" s="64"/>
      <c r="AR2" s="48"/>
    </row>
    <row r="3" spans="1:44" x14ac:dyDescent="0.25">
      <c r="A3" s="56"/>
      <c r="B3" s="70"/>
      <c r="C3" s="5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1"/>
      <c r="AN3" s="62" t="s">
        <v>33</v>
      </c>
      <c r="AO3" s="63">
        <v>1155</v>
      </c>
      <c r="AP3" s="63">
        <v>3</v>
      </c>
      <c r="AQ3" s="64"/>
      <c r="AR3" s="48"/>
    </row>
    <row r="4" spans="1:44" ht="15" customHeight="1" x14ac:dyDescent="0.25">
      <c r="A4" s="56"/>
      <c r="B4" s="65"/>
      <c r="C4" s="59"/>
      <c r="D4" s="59"/>
      <c r="E4" s="224" t="s">
        <v>34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01"/>
      <c r="AK4" s="201"/>
      <c r="AL4" s="201"/>
      <c r="AM4" s="61"/>
      <c r="AN4" s="62" t="s">
        <v>35</v>
      </c>
      <c r="AO4" s="63">
        <v>104238</v>
      </c>
      <c r="AP4" s="63">
        <v>4</v>
      </c>
      <c r="AQ4" s="64"/>
      <c r="AR4" s="48"/>
    </row>
    <row r="5" spans="1:44" ht="15.75" thickBot="1" x14ac:dyDescent="0.3">
      <c r="A5" s="56"/>
      <c r="B5" s="57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1"/>
      <c r="AN5" s="62" t="s">
        <v>36</v>
      </c>
      <c r="AO5" s="63">
        <v>1151</v>
      </c>
      <c r="AP5" s="63">
        <v>5</v>
      </c>
      <c r="AQ5" s="64"/>
      <c r="AR5" s="48"/>
    </row>
    <row r="6" spans="1:44" x14ac:dyDescent="0.25">
      <c r="A6" s="56"/>
      <c r="B6" s="65"/>
      <c r="C6" s="73" t="s">
        <v>37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61"/>
      <c r="AN6" s="62" t="s">
        <v>38</v>
      </c>
      <c r="AO6" s="63">
        <v>1148</v>
      </c>
      <c r="AP6" s="63">
        <v>12</v>
      </c>
      <c r="AQ6" s="64"/>
      <c r="AR6" s="48"/>
    </row>
    <row r="7" spans="1:44" ht="25.5" x14ac:dyDescent="0.25">
      <c r="A7" s="56"/>
      <c r="B7" s="65">
        <f>VLOOKUP(C7,$AN$1:$AP$36,3,FALSE)</f>
        <v>1</v>
      </c>
      <c r="C7" s="74" t="s">
        <v>31</v>
      </c>
      <c r="D7" s="196" t="s">
        <v>40</v>
      </c>
      <c r="E7" s="75" t="s">
        <v>41</v>
      </c>
      <c r="F7" s="75" t="s">
        <v>42</v>
      </c>
      <c r="G7" s="75" t="s">
        <v>43</v>
      </c>
      <c r="H7" s="75" t="s">
        <v>44</v>
      </c>
      <c r="I7" s="75" t="s">
        <v>45</v>
      </c>
      <c r="J7" s="75" t="s">
        <v>46</v>
      </c>
      <c r="K7" s="75" t="s">
        <v>47</v>
      </c>
      <c r="L7" s="198" t="s">
        <v>48</v>
      </c>
      <c r="M7" s="59"/>
      <c r="N7" s="199" t="s">
        <v>49</v>
      </c>
      <c r="O7" s="199" t="s">
        <v>19</v>
      </c>
      <c r="P7" s="199" t="s">
        <v>20</v>
      </c>
      <c r="Q7" s="199" t="s">
        <v>21</v>
      </c>
      <c r="R7" s="199" t="s">
        <v>22</v>
      </c>
      <c r="S7" s="199" t="s">
        <v>23</v>
      </c>
      <c r="T7" s="199" t="s">
        <v>24</v>
      </c>
      <c r="U7" s="199" t="s">
        <v>25</v>
      </c>
      <c r="V7" s="199" t="s">
        <v>26</v>
      </c>
      <c r="W7" s="199" t="s">
        <v>27</v>
      </c>
      <c r="X7" s="199" t="s">
        <v>28</v>
      </c>
      <c r="Y7" s="199" t="s">
        <v>29</v>
      </c>
      <c r="Z7" s="199" t="s">
        <v>3</v>
      </c>
      <c r="AA7" s="199" t="s">
        <v>4</v>
      </c>
      <c r="AB7" s="199" t="s">
        <v>5</v>
      </c>
      <c r="AC7" s="199" t="s">
        <v>6</v>
      </c>
      <c r="AD7" s="199" t="s">
        <v>7</v>
      </c>
      <c r="AE7" s="199" t="s">
        <v>8</v>
      </c>
      <c r="AF7" s="199" t="s">
        <v>167</v>
      </c>
      <c r="AG7" s="199" t="s">
        <v>624</v>
      </c>
      <c r="AH7" s="199" t="s">
        <v>633</v>
      </c>
      <c r="AI7" s="199" t="s">
        <v>644</v>
      </c>
      <c r="AJ7" s="199" t="s">
        <v>646</v>
      </c>
      <c r="AK7" s="199" t="s">
        <v>651</v>
      </c>
      <c r="AL7" s="199" t="s">
        <v>652</v>
      </c>
      <c r="AM7" s="61"/>
      <c r="AN7" s="62" t="s">
        <v>50</v>
      </c>
      <c r="AO7" s="63">
        <v>4467</v>
      </c>
      <c r="AP7" s="63">
        <v>13</v>
      </c>
      <c r="AQ7" s="64"/>
      <c r="AR7" s="48"/>
    </row>
    <row r="8" spans="1:44" ht="15" customHeight="1" x14ac:dyDescent="0.25">
      <c r="A8" s="56"/>
      <c r="B8" s="57" t="str">
        <f>CONCATENATE($B$7,"-",$C8)</f>
        <v>1-Inscritos</v>
      </c>
      <c r="C8" s="76" t="s">
        <v>9</v>
      </c>
      <c r="D8" s="77">
        <f t="shared" ref="D8:L17" si="0">SUMIF($B$47:$B$638,$B8,D$47:D$639)</f>
        <v>56</v>
      </c>
      <c r="E8" s="77">
        <f t="shared" si="0"/>
        <v>72</v>
      </c>
      <c r="F8" s="77">
        <f t="shared" si="0"/>
        <v>84</v>
      </c>
      <c r="G8" s="77">
        <f t="shared" si="0"/>
        <v>76</v>
      </c>
      <c r="H8" s="77">
        <f t="shared" si="0"/>
        <v>71</v>
      </c>
      <c r="I8" s="77">
        <f t="shared" si="0"/>
        <v>78</v>
      </c>
      <c r="J8" s="77">
        <f t="shared" si="0"/>
        <v>90</v>
      </c>
      <c r="K8" s="77">
        <f t="shared" si="0"/>
        <v>88</v>
      </c>
      <c r="L8" s="77">
        <f t="shared" si="0"/>
        <v>100</v>
      </c>
      <c r="M8" s="59"/>
      <c r="N8" s="77">
        <f t="shared" ref="N8:W17" si="1">SUMIF($B$47:$B$638,$B8,N$47:N$639)</f>
        <v>91</v>
      </c>
      <c r="O8" s="77">
        <f t="shared" si="1"/>
        <v>113</v>
      </c>
      <c r="P8" s="77">
        <f t="shared" si="1"/>
        <v>97</v>
      </c>
      <c r="Q8" s="77">
        <f t="shared" si="1"/>
        <v>90</v>
      </c>
      <c r="R8" s="77">
        <f t="shared" si="1"/>
        <v>102</v>
      </c>
      <c r="S8" s="77">
        <f t="shared" si="1"/>
        <v>77</v>
      </c>
      <c r="T8" s="77">
        <f t="shared" si="1"/>
        <v>63</v>
      </c>
      <c r="U8" s="77">
        <f t="shared" si="1"/>
        <v>65</v>
      </c>
      <c r="V8" s="77">
        <f t="shared" si="1"/>
        <v>74</v>
      </c>
      <c r="W8" s="77">
        <f t="shared" si="1"/>
        <v>79</v>
      </c>
      <c r="X8" s="77">
        <f t="shared" ref="X8:AF17" si="2">SUMIF($B$47:$B$638,$B8,X$47:X$639)</f>
        <v>42</v>
      </c>
      <c r="Y8" s="77">
        <f t="shared" si="2"/>
        <v>96</v>
      </c>
      <c r="Z8" s="77">
        <f t="shared" si="2"/>
        <v>56</v>
      </c>
      <c r="AA8" s="77">
        <f t="shared" si="2"/>
        <v>63</v>
      </c>
      <c r="AB8" s="77">
        <f t="shared" si="2"/>
        <v>51</v>
      </c>
      <c r="AC8" s="77">
        <f t="shared" si="2"/>
        <v>63</v>
      </c>
      <c r="AD8" s="77">
        <f t="shared" si="2"/>
        <v>37</v>
      </c>
      <c r="AE8" s="77">
        <f t="shared" si="2"/>
        <v>51</v>
      </c>
      <c r="AF8" s="77">
        <f t="shared" si="2"/>
        <v>41</v>
      </c>
      <c r="AG8" s="77">
        <f t="shared" ref="AG8:AG14" si="3">SUMIF($B$47:$B$671,$B8,AG$47:AG$671)</f>
        <v>51</v>
      </c>
      <c r="AH8" s="77">
        <f t="shared" ref="AH8:AI15" si="4">SUMIF($B$47:$B$701,$B8,AH$47:AH$701)</f>
        <v>14</v>
      </c>
      <c r="AI8" s="77">
        <f t="shared" si="4"/>
        <v>43</v>
      </c>
      <c r="AJ8" s="77">
        <v>39</v>
      </c>
      <c r="AK8" s="77">
        <v>40</v>
      </c>
      <c r="AL8" s="77">
        <v>41</v>
      </c>
      <c r="AM8" s="61"/>
      <c r="AN8" s="62" t="s">
        <v>51</v>
      </c>
      <c r="AO8" s="63">
        <v>90981</v>
      </c>
      <c r="AP8" s="63">
        <v>14</v>
      </c>
      <c r="AQ8" s="64"/>
      <c r="AR8" s="48"/>
    </row>
    <row r="9" spans="1:44" ht="15" customHeight="1" x14ac:dyDescent="0.25">
      <c r="A9" s="56"/>
      <c r="B9" s="57" t="str">
        <f>CONCATENATE($B$7,"-",$C9)</f>
        <v>1-Admitidos</v>
      </c>
      <c r="C9" s="76" t="s">
        <v>10</v>
      </c>
      <c r="D9" s="77">
        <f t="shared" si="0"/>
        <v>49</v>
      </c>
      <c r="E9" s="77">
        <f t="shared" si="0"/>
        <v>69</v>
      </c>
      <c r="F9" s="77">
        <f t="shared" si="0"/>
        <v>76</v>
      </c>
      <c r="G9" s="77">
        <f t="shared" si="0"/>
        <v>66</v>
      </c>
      <c r="H9" s="77">
        <f t="shared" si="0"/>
        <v>66</v>
      </c>
      <c r="I9" s="77">
        <f t="shared" si="0"/>
        <v>75</v>
      </c>
      <c r="J9" s="77">
        <f t="shared" si="0"/>
        <v>84</v>
      </c>
      <c r="K9" s="77">
        <f t="shared" si="0"/>
        <v>86</v>
      </c>
      <c r="L9" s="77">
        <f t="shared" si="0"/>
        <v>97</v>
      </c>
      <c r="M9" s="59"/>
      <c r="N9" s="77">
        <f t="shared" si="1"/>
        <v>88</v>
      </c>
      <c r="O9" s="77">
        <f t="shared" si="1"/>
        <v>109</v>
      </c>
      <c r="P9" s="77">
        <f t="shared" si="1"/>
        <v>94</v>
      </c>
      <c r="Q9" s="77">
        <f t="shared" si="1"/>
        <v>87</v>
      </c>
      <c r="R9" s="77">
        <f t="shared" si="1"/>
        <v>99</v>
      </c>
      <c r="S9" s="77">
        <f t="shared" si="1"/>
        <v>75</v>
      </c>
      <c r="T9" s="77">
        <f t="shared" si="1"/>
        <v>61</v>
      </c>
      <c r="U9" s="77">
        <f t="shared" si="1"/>
        <v>63</v>
      </c>
      <c r="V9" s="77">
        <f t="shared" si="1"/>
        <v>72</v>
      </c>
      <c r="W9" s="77">
        <f t="shared" si="1"/>
        <v>77</v>
      </c>
      <c r="X9" s="77">
        <f t="shared" si="2"/>
        <v>35</v>
      </c>
      <c r="Y9" s="77">
        <f t="shared" si="2"/>
        <v>56</v>
      </c>
      <c r="Z9" s="77">
        <f t="shared" si="2"/>
        <v>48</v>
      </c>
      <c r="AA9" s="77">
        <f t="shared" si="2"/>
        <v>53</v>
      </c>
      <c r="AB9" s="77">
        <f t="shared" si="2"/>
        <v>39</v>
      </c>
      <c r="AC9" s="77">
        <f t="shared" si="2"/>
        <v>45</v>
      </c>
      <c r="AD9" s="77">
        <f t="shared" si="2"/>
        <v>37</v>
      </c>
      <c r="AE9" s="77">
        <f t="shared" si="2"/>
        <v>35</v>
      </c>
      <c r="AF9" s="77">
        <f t="shared" si="2"/>
        <v>33</v>
      </c>
      <c r="AG9" s="77">
        <f t="shared" si="3"/>
        <v>44</v>
      </c>
      <c r="AH9" s="77">
        <f t="shared" si="4"/>
        <v>13</v>
      </c>
      <c r="AI9" s="77">
        <f t="shared" si="4"/>
        <v>35</v>
      </c>
      <c r="AJ9" s="77">
        <f t="shared" ref="AJ9:AJ15" si="5">SUMIF($B$47:$B$701,$B9,AJ$47:AJ$701)</f>
        <v>26</v>
      </c>
      <c r="AK9" s="77">
        <f t="shared" ref="AK9:AL15" si="6">SUMIF($B$47:$B$701,$B9,AK$47:AK$701)</f>
        <v>27</v>
      </c>
      <c r="AL9" s="77">
        <f t="shared" si="6"/>
        <v>26</v>
      </c>
      <c r="AM9" s="61"/>
      <c r="AN9" s="62" t="s">
        <v>52</v>
      </c>
      <c r="AO9" s="63">
        <v>1147</v>
      </c>
      <c r="AP9" s="63">
        <v>15</v>
      </c>
      <c r="AQ9" s="64"/>
      <c r="AR9" s="48"/>
    </row>
    <row r="10" spans="1:44" ht="15" customHeight="1" x14ac:dyDescent="0.25">
      <c r="A10" s="56"/>
      <c r="B10" s="57" t="str">
        <f>CONCATENATE($B$7,"-",$C10)</f>
        <v>1-Nuevo regular</v>
      </c>
      <c r="C10" s="76" t="s">
        <v>53</v>
      </c>
      <c r="D10" s="77">
        <f t="shared" si="0"/>
        <v>23</v>
      </c>
      <c r="E10" s="77">
        <f t="shared" si="0"/>
        <v>18</v>
      </c>
      <c r="F10" s="77">
        <f t="shared" si="0"/>
        <v>32</v>
      </c>
      <c r="G10" s="77">
        <f t="shared" si="0"/>
        <v>21</v>
      </c>
      <c r="H10" s="77">
        <f t="shared" si="0"/>
        <v>26</v>
      </c>
      <c r="I10" s="77">
        <f t="shared" si="0"/>
        <v>22</v>
      </c>
      <c r="J10" s="77">
        <f t="shared" si="0"/>
        <v>27</v>
      </c>
      <c r="K10" s="77">
        <f t="shared" si="0"/>
        <v>35</v>
      </c>
      <c r="L10" s="77">
        <f t="shared" si="0"/>
        <v>41</v>
      </c>
      <c r="M10" s="59"/>
      <c r="N10" s="77">
        <f t="shared" si="1"/>
        <v>27</v>
      </c>
      <c r="O10" s="77">
        <f t="shared" si="1"/>
        <v>21</v>
      </c>
      <c r="P10" s="77">
        <f t="shared" si="1"/>
        <v>24</v>
      </c>
      <c r="Q10" s="77">
        <f t="shared" si="1"/>
        <v>23</v>
      </c>
      <c r="R10" s="77">
        <f t="shared" si="1"/>
        <v>24</v>
      </c>
      <c r="S10" s="77">
        <f t="shared" si="1"/>
        <v>13</v>
      </c>
      <c r="T10" s="77">
        <f t="shared" si="1"/>
        <v>15</v>
      </c>
      <c r="U10" s="77">
        <f t="shared" si="1"/>
        <v>23</v>
      </c>
      <c r="V10" s="77">
        <f t="shared" si="1"/>
        <v>19</v>
      </c>
      <c r="W10" s="77">
        <f t="shared" si="1"/>
        <v>25</v>
      </c>
      <c r="X10" s="77">
        <f t="shared" si="2"/>
        <v>16</v>
      </c>
      <c r="Y10" s="77">
        <f t="shared" si="2"/>
        <v>25</v>
      </c>
      <c r="Z10" s="77">
        <f t="shared" si="2"/>
        <v>18</v>
      </c>
      <c r="AA10" s="77">
        <f t="shared" si="2"/>
        <v>24</v>
      </c>
      <c r="AB10" s="77">
        <f t="shared" si="2"/>
        <v>15</v>
      </c>
      <c r="AC10" s="77">
        <f t="shared" si="2"/>
        <v>15</v>
      </c>
      <c r="AD10" s="77">
        <f t="shared" si="2"/>
        <v>15</v>
      </c>
      <c r="AE10" s="77">
        <f t="shared" si="2"/>
        <v>16</v>
      </c>
      <c r="AF10" s="77">
        <f t="shared" si="2"/>
        <v>6</v>
      </c>
      <c r="AG10" s="77">
        <f t="shared" si="3"/>
        <v>23</v>
      </c>
      <c r="AH10" s="77">
        <f t="shared" si="4"/>
        <v>4</v>
      </c>
      <c r="AI10" s="77">
        <f t="shared" si="4"/>
        <v>10</v>
      </c>
      <c r="AJ10" s="77">
        <f t="shared" si="5"/>
        <v>9</v>
      </c>
      <c r="AK10" s="77">
        <f t="shared" si="6"/>
        <v>11</v>
      </c>
      <c r="AL10" s="77">
        <f t="shared" si="6"/>
        <v>11</v>
      </c>
      <c r="AM10" s="61"/>
      <c r="AN10" s="179" t="s">
        <v>168</v>
      </c>
      <c r="AO10" s="63">
        <v>108224</v>
      </c>
      <c r="AP10" s="63">
        <v>16</v>
      </c>
      <c r="AQ10" s="64"/>
      <c r="AR10" s="48"/>
    </row>
    <row r="11" spans="1:44" ht="15" customHeight="1" x14ac:dyDescent="0.25">
      <c r="A11" s="56"/>
      <c r="B11" s="57" t="str">
        <f t="shared" ref="B11:B16" si="7">CONCATENATE($B$7,"-",$C11)</f>
        <v>1-Convenio</v>
      </c>
      <c r="C11" s="76" t="s">
        <v>54</v>
      </c>
      <c r="D11" s="77">
        <f t="shared" si="0"/>
        <v>0</v>
      </c>
      <c r="E11" s="77">
        <f t="shared" si="0"/>
        <v>0</v>
      </c>
      <c r="F11" s="77">
        <f t="shared" si="0"/>
        <v>0</v>
      </c>
      <c r="G11" s="77">
        <f t="shared" si="0"/>
        <v>0</v>
      </c>
      <c r="H11" s="77">
        <f t="shared" si="0"/>
        <v>0</v>
      </c>
      <c r="I11" s="77">
        <f t="shared" si="0"/>
        <v>2</v>
      </c>
      <c r="J11" s="77">
        <f t="shared" si="0"/>
        <v>3</v>
      </c>
      <c r="K11" s="77">
        <f t="shared" si="0"/>
        <v>5</v>
      </c>
      <c r="L11" s="77">
        <f t="shared" si="0"/>
        <v>5</v>
      </c>
      <c r="M11" s="59"/>
      <c r="N11" s="77">
        <f t="shared" si="1"/>
        <v>7</v>
      </c>
      <c r="O11" s="77">
        <f t="shared" si="1"/>
        <v>9</v>
      </c>
      <c r="P11" s="77">
        <f t="shared" si="1"/>
        <v>6</v>
      </c>
      <c r="Q11" s="77">
        <f t="shared" si="1"/>
        <v>6</v>
      </c>
      <c r="R11" s="77">
        <f t="shared" si="1"/>
        <v>7</v>
      </c>
      <c r="S11" s="77">
        <f t="shared" si="1"/>
        <v>6</v>
      </c>
      <c r="T11" s="77">
        <f t="shared" si="1"/>
        <v>1</v>
      </c>
      <c r="U11" s="77">
        <f t="shared" si="1"/>
        <v>5</v>
      </c>
      <c r="V11" s="77">
        <f t="shared" si="1"/>
        <v>2</v>
      </c>
      <c r="W11" s="77">
        <f t="shared" si="1"/>
        <v>0</v>
      </c>
      <c r="X11" s="77">
        <f t="shared" si="2"/>
        <v>2</v>
      </c>
      <c r="Y11" s="77">
        <f t="shared" si="2"/>
        <v>3</v>
      </c>
      <c r="Z11" s="77">
        <f t="shared" si="2"/>
        <v>1</v>
      </c>
      <c r="AA11" s="77">
        <f t="shared" si="2"/>
        <v>1</v>
      </c>
      <c r="AB11" s="77">
        <f t="shared" si="2"/>
        <v>2</v>
      </c>
      <c r="AC11" s="77">
        <f t="shared" si="2"/>
        <v>6</v>
      </c>
      <c r="AD11" s="77">
        <f t="shared" si="2"/>
        <v>7</v>
      </c>
      <c r="AE11" s="77">
        <f t="shared" si="2"/>
        <v>5</v>
      </c>
      <c r="AF11" s="77">
        <f t="shared" si="2"/>
        <v>7</v>
      </c>
      <c r="AG11" s="77">
        <f t="shared" si="3"/>
        <v>3</v>
      </c>
      <c r="AH11" s="77">
        <f t="shared" si="4"/>
        <v>1</v>
      </c>
      <c r="AI11" s="77">
        <f t="shared" si="4"/>
        <v>8</v>
      </c>
      <c r="AJ11" s="77">
        <f t="shared" si="5"/>
        <v>5</v>
      </c>
      <c r="AK11" s="77">
        <f t="shared" si="6"/>
        <v>8</v>
      </c>
      <c r="AL11" s="77">
        <f t="shared" si="6"/>
        <v>6</v>
      </c>
      <c r="AM11" s="61"/>
      <c r="AN11" s="62" t="s">
        <v>39</v>
      </c>
      <c r="AO11" s="63">
        <v>55031</v>
      </c>
      <c r="AP11" s="63">
        <v>17</v>
      </c>
      <c r="AQ11" s="64"/>
      <c r="AR11" s="48"/>
    </row>
    <row r="12" spans="1:44" ht="15" customHeight="1" x14ac:dyDescent="0.25">
      <c r="A12" s="56"/>
      <c r="B12" s="57" t="str">
        <f t="shared" si="7"/>
        <v>1-Transferencias externas</v>
      </c>
      <c r="C12" s="76" t="s">
        <v>55</v>
      </c>
      <c r="D12" s="77">
        <f t="shared" si="0"/>
        <v>4</v>
      </c>
      <c r="E12" s="77">
        <f t="shared" si="0"/>
        <v>9</v>
      </c>
      <c r="F12" s="77">
        <f t="shared" si="0"/>
        <v>6</v>
      </c>
      <c r="G12" s="77">
        <f t="shared" si="0"/>
        <v>7</v>
      </c>
      <c r="H12" s="77">
        <f t="shared" si="0"/>
        <v>1</v>
      </c>
      <c r="I12" s="77">
        <f t="shared" si="0"/>
        <v>12</v>
      </c>
      <c r="J12" s="77">
        <f t="shared" si="0"/>
        <v>11</v>
      </c>
      <c r="K12" s="77">
        <f t="shared" si="0"/>
        <v>11</v>
      </c>
      <c r="L12" s="77">
        <f t="shared" si="0"/>
        <v>13</v>
      </c>
      <c r="M12" s="59"/>
      <c r="N12" s="77">
        <f t="shared" si="1"/>
        <v>12</v>
      </c>
      <c r="O12" s="77">
        <f t="shared" si="1"/>
        <v>8</v>
      </c>
      <c r="P12" s="77">
        <f t="shared" si="1"/>
        <v>11</v>
      </c>
      <c r="Q12" s="77">
        <f t="shared" si="1"/>
        <v>2</v>
      </c>
      <c r="R12" s="77">
        <f t="shared" si="1"/>
        <v>11</v>
      </c>
      <c r="S12" s="77">
        <f t="shared" si="1"/>
        <v>7</v>
      </c>
      <c r="T12" s="77">
        <f t="shared" si="1"/>
        <v>8</v>
      </c>
      <c r="U12" s="77">
        <f t="shared" si="1"/>
        <v>2</v>
      </c>
      <c r="V12" s="77">
        <f t="shared" si="1"/>
        <v>8</v>
      </c>
      <c r="W12" s="77">
        <f t="shared" si="1"/>
        <v>5</v>
      </c>
      <c r="X12" s="77">
        <f t="shared" si="2"/>
        <v>4</v>
      </c>
      <c r="Y12" s="77">
        <f t="shared" si="2"/>
        <v>2</v>
      </c>
      <c r="Z12" s="77">
        <f t="shared" si="2"/>
        <v>7</v>
      </c>
      <c r="AA12" s="77">
        <f t="shared" si="2"/>
        <v>7</v>
      </c>
      <c r="AB12" s="77">
        <f t="shared" si="2"/>
        <v>12</v>
      </c>
      <c r="AC12" s="77">
        <f t="shared" si="2"/>
        <v>2</v>
      </c>
      <c r="AD12" s="77">
        <f t="shared" si="2"/>
        <v>3</v>
      </c>
      <c r="AE12" s="77">
        <f t="shared" si="2"/>
        <v>3</v>
      </c>
      <c r="AF12" s="77">
        <f t="shared" si="2"/>
        <v>7</v>
      </c>
      <c r="AG12" s="77">
        <f t="shared" si="3"/>
        <v>3</v>
      </c>
      <c r="AH12" s="77">
        <f t="shared" si="4"/>
        <v>3</v>
      </c>
      <c r="AI12" s="77">
        <f t="shared" si="4"/>
        <v>3</v>
      </c>
      <c r="AJ12" s="77">
        <f t="shared" si="5"/>
        <v>2</v>
      </c>
      <c r="AK12" s="77">
        <f t="shared" si="6"/>
        <v>1</v>
      </c>
      <c r="AL12" s="77">
        <f t="shared" si="6"/>
        <v>2</v>
      </c>
      <c r="AM12" s="61"/>
      <c r="AN12" s="68" t="s">
        <v>56</v>
      </c>
      <c r="AO12" s="67">
        <v>11863</v>
      </c>
      <c r="AP12" s="63">
        <v>18</v>
      </c>
      <c r="AQ12" s="64"/>
      <c r="AR12" s="48"/>
    </row>
    <row r="13" spans="1:44" ht="15" customHeight="1" x14ac:dyDescent="0.25">
      <c r="A13" s="56"/>
      <c r="B13" s="57" t="str">
        <f t="shared" si="7"/>
        <v>1-Reingresos</v>
      </c>
      <c r="C13" s="76" t="s">
        <v>57</v>
      </c>
      <c r="D13" s="77">
        <f t="shared" si="0"/>
        <v>10</v>
      </c>
      <c r="E13" s="77">
        <f t="shared" si="0"/>
        <v>13</v>
      </c>
      <c r="F13" s="77">
        <f t="shared" si="0"/>
        <v>9</v>
      </c>
      <c r="G13" s="77">
        <f t="shared" si="0"/>
        <v>7</v>
      </c>
      <c r="H13" s="77">
        <f t="shared" si="0"/>
        <v>9</v>
      </c>
      <c r="I13" s="77">
        <f t="shared" si="0"/>
        <v>15</v>
      </c>
      <c r="J13" s="77">
        <f t="shared" si="0"/>
        <v>5</v>
      </c>
      <c r="K13" s="77">
        <f t="shared" si="0"/>
        <v>16</v>
      </c>
      <c r="L13" s="77">
        <f t="shared" si="0"/>
        <v>13</v>
      </c>
      <c r="M13" s="59"/>
      <c r="N13" s="77">
        <f t="shared" si="1"/>
        <v>15</v>
      </c>
      <c r="O13" s="77">
        <f t="shared" si="1"/>
        <v>8</v>
      </c>
      <c r="P13" s="77">
        <f t="shared" si="1"/>
        <v>14</v>
      </c>
      <c r="Q13" s="77">
        <f t="shared" si="1"/>
        <v>3</v>
      </c>
      <c r="R13" s="77">
        <f t="shared" si="1"/>
        <v>17</v>
      </c>
      <c r="S13" s="77">
        <f t="shared" si="1"/>
        <v>12</v>
      </c>
      <c r="T13" s="77">
        <f t="shared" si="1"/>
        <v>16</v>
      </c>
      <c r="U13" s="77">
        <f t="shared" si="1"/>
        <v>9</v>
      </c>
      <c r="V13" s="77">
        <f t="shared" si="1"/>
        <v>10</v>
      </c>
      <c r="W13" s="77">
        <f t="shared" si="1"/>
        <v>9</v>
      </c>
      <c r="X13" s="77">
        <f t="shared" si="2"/>
        <v>0</v>
      </c>
      <c r="Y13" s="77">
        <f t="shared" si="2"/>
        <v>14</v>
      </c>
      <c r="Z13" s="77">
        <f t="shared" si="2"/>
        <v>7</v>
      </c>
      <c r="AA13" s="77">
        <f t="shared" si="2"/>
        <v>14</v>
      </c>
      <c r="AB13" s="77">
        <f t="shared" si="2"/>
        <v>11</v>
      </c>
      <c r="AC13" s="77">
        <f t="shared" si="2"/>
        <v>7</v>
      </c>
      <c r="AD13" s="77">
        <f t="shared" si="2"/>
        <v>9</v>
      </c>
      <c r="AE13" s="77">
        <f t="shared" si="2"/>
        <v>5</v>
      </c>
      <c r="AF13" s="77">
        <f t="shared" si="2"/>
        <v>14</v>
      </c>
      <c r="AG13" s="77">
        <f t="shared" si="3"/>
        <v>9</v>
      </c>
      <c r="AH13" s="77">
        <f t="shared" si="4"/>
        <v>4</v>
      </c>
      <c r="AI13" s="77">
        <f t="shared" si="4"/>
        <v>5</v>
      </c>
      <c r="AJ13" s="77">
        <f t="shared" si="5"/>
        <v>4</v>
      </c>
      <c r="AK13" s="77">
        <f t="shared" si="6"/>
        <v>4</v>
      </c>
      <c r="AL13" s="77">
        <f t="shared" si="6"/>
        <v>4</v>
      </c>
      <c r="AM13" s="61"/>
      <c r="AN13" s="66" t="s">
        <v>58</v>
      </c>
      <c r="AO13" s="67">
        <v>53864</v>
      </c>
      <c r="AP13" s="63">
        <v>19</v>
      </c>
      <c r="AQ13" s="64"/>
      <c r="AR13" s="48"/>
    </row>
    <row r="14" spans="1:44" ht="15" customHeight="1" x14ac:dyDescent="0.25">
      <c r="A14" s="56"/>
      <c r="B14" s="57" t="str">
        <f t="shared" si="7"/>
        <v>1-Reintegros</v>
      </c>
      <c r="C14" s="76" t="s">
        <v>59</v>
      </c>
      <c r="D14" s="77">
        <f t="shared" si="0"/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59"/>
      <c r="N14" s="77">
        <f t="shared" si="1"/>
        <v>0</v>
      </c>
      <c r="O14" s="77">
        <f t="shared" si="1"/>
        <v>15</v>
      </c>
      <c r="P14" s="77">
        <f t="shared" si="1"/>
        <v>7</v>
      </c>
      <c r="Q14" s="77">
        <f t="shared" si="1"/>
        <v>9</v>
      </c>
      <c r="R14" s="77">
        <f t="shared" si="1"/>
        <v>9</v>
      </c>
      <c r="S14" s="77">
        <f t="shared" si="1"/>
        <v>7</v>
      </c>
      <c r="T14" s="77">
        <f t="shared" si="1"/>
        <v>3</v>
      </c>
      <c r="U14" s="77">
        <f t="shared" si="1"/>
        <v>5</v>
      </c>
      <c r="V14" s="77">
        <f t="shared" si="1"/>
        <v>7</v>
      </c>
      <c r="W14" s="77">
        <f t="shared" si="1"/>
        <v>6</v>
      </c>
      <c r="X14" s="77">
        <f t="shared" si="2"/>
        <v>0</v>
      </c>
      <c r="Y14" s="77">
        <f t="shared" si="2"/>
        <v>7</v>
      </c>
      <c r="Z14" s="77">
        <f t="shared" si="2"/>
        <v>2</v>
      </c>
      <c r="AA14" s="77">
        <f t="shared" si="2"/>
        <v>4</v>
      </c>
      <c r="AB14" s="77">
        <f t="shared" si="2"/>
        <v>8</v>
      </c>
      <c r="AC14" s="77">
        <f t="shared" si="2"/>
        <v>6</v>
      </c>
      <c r="AD14" s="77">
        <f t="shared" si="2"/>
        <v>7</v>
      </c>
      <c r="AE14" s="77">
        <f t="shared" si="2"/>
        <v>6</v>
      </c>
      <c r="AF14" s="77">
        <f t="shared" si="2"/>
        <v>7</v>
      </c>
      <c r="AG14" s="77">
        <f t="shared" si="3"/>
        <v>3</v>
      </c>
      <c r="AH14" s="77">
        <f t="shared" si="4"/>
        <v>3</v>
      </c>
      <c r="AI14" s="77">
        <f t="shared" si="4"/>
        <v>11</v>
      </c>
      <c r="AJ14" s="77">
        <f t="shared" si="5"/>
        <v>3</v>
      </c>
      <c r="AK14" s="77">
        <f t="shared" si="6"/>
        <v>5</v>
      </c>
      <c r="AL14" s="77">
        <f t="shared" si="6"/>
        <v>2</v>
      </c>
      <c r="AM14" s="61"/>
      <c r="AN14" s="62" t="s">
        <v>60</v>
      </c>
      <c r="AO14" s="63">
        <v>11185</v>
      </c>
      <c r="AP14" s="63">
        <v>20</v>
      </c>
      <c r="AQ14" s="64"/>
      <c r="AR14" s="48"/>
    </row>
    <row r="15" spans="1:44" ht="22.5" customHeight="1" x14ac:dyDescent="0.25">
      <c r="A15" s="56"/>
      <c r="B15" s="57" t="str">
        <f t="shared" si="7"/>
        <v>1-Ser Pilo Paga</v>
      </c>
      <c r="C15" s="78" t="s">
        <v>61</v>
      </c>
      <c r="D15" s="77">
        <f t="shared" si="0"/>
        <v>0</v>
      </c>
      <c r="E15" s="77">
        <f t="shared" si="0"/>
        <v>0</v>
      </c>
      <c r="F15" s="77">
        <f t="shared" si="0"/>
        <v>0</v>
      </c>
      <c r="G15" s="77">
        <f t="shared" si="0"/>
        <v>0</v>
      </c>
      <c r="H15" s="77">
        <f t="shared" si="0"/>
        <v>0</v>
      </c>
      <c r="I15" s="77">
        <f t="shared" si="0"/>
        <v>0</v>
      </c>
      <c r="J15" s="77">
        <f t="shared" si="0"/>
        <v>0</v>
      </c>
      <c r="K15" s="77">
        <f t="shared" si="0"/>
        <v>0</v>
      </c>
      <c r="L15" s="77">
        <f t="shared" si="0"/>
        <v>0</v>
      </c>
      <c r="M15" s="59"/>
      <c r="N15" s="77">
        <f t="shared" si="1"/>
        <v>0</v>
      </c>
      <c r="O15" s="77">
        <f t="shared" si="1"/>
        <v>0</v>
      </c>
      <c r="P15" s="77">
        <f t="shared" si="1"/>
        <v>0</v>
      </c>
      <c r="Q15" s="77">
        <f t="shared" si="1"/>
        <v>0</v>
      </c>
      <c r="R15" s="77">
        <f t="shared" si="1"/>
        <v>0</v>
      </c>
      <c r="S15" s="77">
        <f t="shared" si="1"/>
        <v>0</v>
      </c>
      <c r="T15" s="77">
        <f t="shared" si="1"/>
        <v>0</v>
      </c>
      <c r="U15" s="77">
        <f t="shared" si="1"/>
        <v>0</v>
      </c>
      <c r="V15" s="77">
        <f t="shared" si="1"/>
        <v>0</v>
      </c>
      <c r="W15" s="77">
        <f t="shared" si="1"/>
        <v>7</v>
      </c>
      <c r="X15" s="77">
        <f t="shared" si="2"/>
        <v>7</v>
      </c>
      <c r="Y15" s="77">
        <f t="shared" si="2"/>
        <v>13</v>
      </c>
      <c r="Z15" s="77">
        <f t="shared" si="2"/>
        <v>14</v>
      </c>
      <c r="AA15" s="77">
        <f t="shared" si="2"/>
        <v>14</v>
      </c>
      <c r="AB15" s="77">
        <f t="shared" si="2"/>
        <v>15</v>
      </c>
      <c r="AC15" s="77">
        <f t="shared" si="2"/>
        <v>15</v>
      </c>
      <c r="AD15" s="77">
        <f t="shared" si="2"/>
        <v>15</v>
      </c>
      <c r="AE15" s="77">
        <f t="shared" si="2"/>
        <v>10</v>
      </c>
      <c r="AF15" s="192">
        <f t="shared" si="2"/>
        <v>10</v>
      </c>
      <c r="AG15" s="192">
        <f>SUMIF($B$47:$B$638,$B15,AG$47:AG$639)</f>
        <v>0</v>
      </c>
      <c r="AH15" s="192">
        <f t="shared" si="4"/>
        <v>4</v>
      </c>
      <c r="AI15" s="192">
        <f t="shared" si="4"/>
        <v>0</v>
      </c>
      <c r="AJ15" s="192">
        <f t="shared" si="5"/>
        <v>0</v>
      </c>
      <c r="AK15" s="192">
        <f t="shared" si="6"/>
        <v>0</v>
      </c>
      <c r="AL15" s="192">
        <f t="shared" si="6"/>
        <v>0</v>
      </c>
      <c r="AM15" s="79"/>
      <c r="AN15" s="62" t="s">
        <v>62</v>
      </c>
      <c r="AO15" s="63">
        <v>1158</v>
      </c>
      <c r="AP15" s="63">
        <v>21</v>
      </c>
      <c r="AQ15" s="64"/>
      <c r="AR15" s="48"/>
    </row>
    <row r="16" spans="1:44" ht="22.5" customHeight="1" x14ac:dyDescent="0.25">
      <c r="A16" s="56"/>
      <c r="B16" s="57" t="str">
        <f t="shared" si="7"/>
        <v>1-Doble Programa</v>
      </c>
      <c r="C16" s="78" t="s">
        <v>63</v>
      </c>
      <c r="D16" s="77">
        <f t="shared" si="0"/>
        <v>0</v>
      </c>
      <c r="E16" s="77">
        <f t="shared" si="0"/>
        <v>0</v>
      </c>
      <c r="F16" s="77">
        <f t="shared" si="0"/>
        <v>0</v>
      </c>
      <c r="G16" s="77">
        <f t="shared" si="0"/>
        <v>0</v>
      </c>
      <c r="H16" s="77">
        <f t="shared" si="0"/>
        <v>0</v>
      </c>
      <c r="I16" s="77">
        <f t="shared" si="0"/>
        <v>0</v>
      </c>
      <c r="J16" s="77">
        <f t="shared" si="0"/>
        <v>0</v>
      </c>
      <c r="K16" s="77">
        <f t="shared" si="0"/>
        <v>0</v>
      </c>
      <c r="L16" s="77">
        <f t="shared" si="0"/>
        <v>0</v>
      </c>
      <c r="M16" s="59"/>
      <c r="N16" s="77">
        <f t="shared" si="1"/>
        <v>0</v>
      </c>
      <c r="O16" s="77">
        <f t="shared" si="1"/>
        <v>0</v>
      </c>
      <c r="P16" s="77">
        <f t="shared" si="1"/>
        <v>0</v>
      </c>
      <c r="Q16" s="77">
        <f t="shared" si="1"/>
        <v>0</v>
      </c>
      <c r="R16" s="77">
        <f t="shared" si="1"/>
        <v>0</v>
      </c>
      <c r="S16" s="77">
        <f t="shared" si="1"/>
        <v>0</v>
      </c>
      <c r="T16" s="77">
        <f t="shared" si="1"/>
        <v>0</v>
      </c>
      <c r="U16" s="77">
        <f t="shared" si="1"/>
        <v>4</v>
      </c>
      <c r="V16" s="77">
        <f t="shared" si="1"/>
        <v>4</v>
      </c>
      <c r="W16" s="77">
        <f t="shared" si="1"/>
        <v>8</v>
      </c>
      <c r="X16" s="77">
        <f t="shared" si="2"/>
        <v>4</v>
      </c>
      <c r="Y16" s="77">
        <f t="shared" si="2"/>
        <v>6</v>
      </c>
      <c r="Z16" s="77">
        <f t="shared" si="2"/>
        <v>0</v>
      </c>
      <c r="AA16" s="77">
        <f t="shared" si="2"/>
        <v>1</v>
      </c>
      <c r="AB16" s="77">
        <f t="shared" si="2"/>
        <v>0</v>
      </c>
      <c r="AC16" s="77">
        <f t="shared" si="2"/>
        <v>0</v>
      </c>
      <c r="AD16" s="77">
        <f t="shared" si="2"/>
        <v>0</v>
      </c>
      <c r="AE16" s="77">
        <f t="shared" si="2"/>
        <v>0</v>
      </c>
      <c r="AF16" s="77">
        <f t="shared" si="2"/>
        <v>2</v>
      </c>
      <c r="AG16" s="77">
        <f>SUMIF($B$47:$B$638,$B16,AG$47:AG$639)</f>
        <v>0</v>
      </c>
      <c r="AH16" s="77">
        <f t="shared" ref="AH16:AJ18" ca="1" si="8">SUMIF($B$47:$B$6763,$B16,AH$47:AH$701)</f>
        <v>3</v>
      </c>
      <c r="AI16" s="77">
        <f t="shared" ca="1" si="8"/>
        <v>0</v>
      </c>
      <c r="AJ16" s="77">
        <f t="shared" ca="1" si="8"/>
        <v>0</v>
      </c>
      <c r="AK16" s="77">
        <f t="shared" ref="AK16:AL18" ca="1" si="9">SUMIF($B$47:$B$6763,$B16,AK$47:AK$701)</f>
        <v>0</v>
      </c>
      <c r="AL16" s="77">
        <f t="shared" ca="1" si="9"/>
        <v>0</v>
      </c>
      <c r="AM16" s="61"/>
      <c r="AN16" s="62" t="s">
        <v>64</v>
      </c>
      <c r="AO16" s="63">
        <v>1156</v>
      </c>
      <c r="AP16" s="63">
        <v>22</v>
      </c>
      <c r="AQ16" s="64"/>
      <c r="AR16" s="48"/>
    </row>
    <row r="17" spans="1:44" ht="22.5" customHeight="1" x14ac:dyDescent="0.25">
      <c r="A17" s="56"/>
      <c r="B17" s="57" t="str">
        <f>CONCATENATE($B$7,"-",$C17)</f>
        <v>1-Generación E</v>
      </c>
      <c r="C17" s="80" t="s">
        <v>65</v>
      </c>
      <c r="D17" s="77">
        <f t="shared" si="0"/>
        <v>0</v>
      </c>
      <c r="E17" s="77">
        <f t="shared" si="0"/>
        <v>0</v>
      </c>
      <c r="F17" s="77">
        <f t="shared" si="0"/>
        <v>0</v>
      </c>
      <c r="G17" s="77">
        <f t="shared" si="0"/>
        <v>0</v>
      </c>
      <c r="H17" s="77">
        <f t="shared" si="0"/>
        <v>0</v>
      </c>
      <c r="I17" s="77">
        <f t="shared" si="0"/>
        <v>0</v>
      </c>
      <c r="J17" s="77">
        <f t="shared" si="0"/>
        <v>0</v>
      </c>
      <c r="K17" s="77">
        <f t="shared" si="0"/>
        <v>0</v>
      </c>
      <c r="L17" s="77">
        <f t="shared" si="0"/>
        <v>0</v>
      </c>
      <c r="M17" s="59"/>
      <c r="N17" s="77">
        <f t="shared" si="1"/>
        <v>0</v>
      </c>
      <c r="O17" s="77">
        <f t="shared" si="1"/>
        <v>0</v>
      </c>
      <c r="P17" s="77">
        <f t="shared" si="1"/>
        <v>0</v>
      </c>
      <c r="Q17" s="77">
        <f t="shared" si="1"/>
        <v>0</v>
      </c>
      <c r="R17" s="77">
        <f t="shared" si="1"/>
        <v>0</v>
      </c>
      <c r="S17" s="77">
        <f t="shared" si="1"/>
        <v>0</v>
      </c>
      <c r="T17" s="77">
        <f t="shared" si="1"/>
        <v>0</v>
      </c>
      <c r="U17" s="77">
        <f t="shared" si="1"/>
        <v>0</v>
      </c>
      <c r="V17" s="77">
        <f t="shared" si="1"/>
        <v>0</v>
      </c>
      <c r="W17" s="77">
        <f t="shared" si="1"/>
        <v>0</v>
      </c>
      <c r="X17" s="77">
        <f t="shared" si="2"/>
        <v>0</v>
      </c>
      <c r="Y17" s="77">
        <f t="shared" si="2"/>
        <v>0</v>
      </c>
      <c r="Z17" s="77">
        <f t="shared" si="2"/>
        <v>0</v>
      </c>
      <c r="AA17" s="77">
        <f t="shared" si="2"/>
        <v>0</v>
      </c>
      <c r="AB17" s="77">
        <f t="shared" si="2"/>
        <v>0</v>
      </c>
      <c r="AC17" s="77">
        <f t="shared" si="2"/>
        <v>0</v>
      </c>
      <c r="AD17" s="77">
        <f t="shared" si="2"/>
        <v>0</v>
      </c>
      <c r="AE17" s="77">
        <f t="shared" si="2"/>
        <v>0</v>
      </c>
      <c r="AF17" s="77">
        <f t="shared" si="2"/>
        <v>0</v>
      </c>
      <c r="AG17" s="77">
        <f>SUMIF($B$47:$B$638,$B17,AG$47:AG$639)</f>
        <v>1</v>
      </c>
      <c r="AH17" s="77">
        <f t="shared" ca="1" si="8"/>
        <v>0</v>
      </c>
      <c r="AI17" s="77">
        <f t="shared" ca="1" si="8"/>
        <v>0</v>
      </c>
      <c r="AJ17" s="77">
        <f t="shared" ca="1" si="8"/>
        <v>0</v>
      </c>
      <c r="AK17" s="77">
        <f t="shared" ca="1" si="9"/>
        <v>0</v>
      </c>
      <c r="AL17" s="77">
        <f t="shared" ca="1" si="9"/>
        <v>0</v>
      </c>
      <c r="AM17" s="61"/>
      <c r="AN17" s="62" t="s">
        <v>66</v>
      </c>
      <c r="AO17" s="63">
        <v>104787</v>
      </c>
      <c r="AP17" s="63">
        <v>23</v>
      </c>
      <c r="AQ17" s="64"/>
      <c r="AR17" s="48"/>
    </row>
    <row r="18" spans="1:44" ht="22.5" customHeight="1" x14ac:dyDescent="0.25">
      <c r="A18" s="56"/>
      <c r="B18" s="57"/>
      <c r="C18" s="212" t="s">
        <v>656</v>
      </c>
      <c r="D18" s="209"/>
      <c r="E18" s="209"/>
      <c r="F18" s="209"/>
      <c r="G18" s="209"/>
      <c r="H18" s="209"/>
      <c r="I18" s="209"/>
      <c r="J18" s="209"/>
      <c r="K18" s="209"/>
      <c r="L18" s="209"/>
      <c r="M18" s="59"/>
      <c r="N18" s="209"/>
      <c r="O18" s="209"/>
      <c r="P18" s="209"/>
      <c r="Q18" s="209"/>
      <c r="R18" s="209"/>
      <c r="S18" s="209"/>
      <c r="T18" s="209"/>
      <c r="U18" s="209"/>
      <c r="V18" s="209"/>
      <c r="W18" s="77">
        <f t="shared" ref="W18:AF18" si="10">SUMIF($B$47:$B$638,$B18,W$47:W$639)</f>
        <v>0</v>
      </c>
      <c r="X18" s="77">
        <f t="shared" si="10"/>
        <v>0</v>
      </c>
      <c r="Y18" s="77">
        <f t="shared" si="10"/>
        <v>0</v>
      </c>
      <c r="Z18" s="77">
        <f t="shared" si="10"/>
        <v>0</v>
      </c>
      <c r="AA18" s="77">
        <f t="shared" si="10"/>
        <v>0</v>
      </c>
      <c r="AB18" s="77">
        <f t="shared" si="10"/>
        <v>0</v>
      </c>
      <c r="AC18" s="77">
        <f t="shared" si="10"/>
        <v>0</v>
      </c>
      <c r="AD18" s="77">
        <f t="shared" si="10"/>
        <v>0</v>
      </c>
      <c r="AE18" s="77">
        <f t="shared" si="10"/>
        <v>0</v>
      </c>
      <c r="AF18" s="77">
        <f t="shared" si="10"/>
        <v>0</v>
      </c>
      <c r="AG18" s="77">
        <f>SUMIF($B$47:$B$638,$B18,AG$47:AG$639)</f>
        <v>0</v>
      </c>
      <c r="AH18" s="77">
        <f t="shared" ca="1" si="8"/>
        <v>0</v>
      </c>
      <c r="AI18" s="77">
        <f t="shared" ca="1" si="8"/>
        <v>0</v>
      </c>
      <c r="AJ18" s="77">
        <f t="shared" ca="1" si="8"/>
        <v>0</v>
      </c>
      <c r="AK18" s="77">
        <f t="shared" ca="1" si="9"/>
        <v>0</v>
      </c>
      <c r="AL18" s="77">
        <f ca="1">SUMIF($B$47:$B$6763,$B18,AL$47:AL$701)</f>
        <v>0</v>
      </c>
      <c r="AM18" s="61"/>
      <c r="AN18" s="62"/>
      <c r="AO18" s="63"/>
      <c r="AP18" s="63"/>
      <c r="AQ18" s="64"/>
      <c r="AR18" s="48"/>
    </row>
    <row r="19" spans="1:44" ht="15" customHeight="1" x14ac:dyDescent="0.25">
      <c r="A19" s="56"/>
      <c r="B19" s="57"/>
      <c r="C19" s="58" t="s">
        <v>30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60"/>
      <c r="AE19" s="60"/>
      <c r="AF19" s="60"/>
      <c r="AG19" s="60"/>
      <c r="AH19" s="60"/>
      <c r="AI19" s="60"/>
      <c r="AJ19" s="60"/>
      <c r="AK19" s="60"/>
      <c r="AL19" s="60"/>
      <c r="AM19" s="61"/>
      <c r="AN19" s="62" t="s">
        <v>67</v>
      </c>
      <c r="AO19" s="63">
        <v>54685</v>
      </c>
      <c r="AP19" s="63">
        <v>24</v>
      </c>
      <c r="AQ19" s="64"/>
      <c r="AR19" s="48"/>
    </row>
    <row r="20" spans="1:44" ht="15" customHeight="1" x14ac:dyDescent="0.25">
      <c r="B20" s="86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83"/>
      <c r="AN20" s="84" t="s">
        <v>68</v>
      </c>
      <c r="AO20" s="85">
        <v>54861</v>
      </c>
      <c r="AP20" s="85">
        <v>25</v>
      </c>
      <c r="AQ20" s="19"/>
      <c r="AR20" s="48"/>
    </row>
    <row r="21" spans="1:44" x14ac:dyDescent="0.25">
      <c r="B21" s="86"/>
      <c r="C21" s="8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83"/>
      <c r="AN21" s="84" t="s">
        <v>69</v>
      </c>
      <c r="AO21" s="85">
        <v>55016</v>
      </c>
      <c r="AP21" s="85">
        <v>26</v>
      </c>
      <c r="AQ21" s="19"/>
      <c r="AR21" s="48"/>
    </row>
    <row r="22" spans="1:44" x14ac:dyDescent="0.25">
      <c r="B22" s="86"/>
      <c r="C22" s="87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83"/>
      <c r="AN22" s="84" t="s">
        <v>70</v>
      </c>
      <c r="AO22" s="85">
        <v>105862</v>
      </c>
      <c r="AP22" s="85">
        <v>27</v>
      </c>
      <c r="AQ22" s="19"/>
      <c r="AR22" s="48"/>
    </row>
    <row r="23" spans="1:44" x14ac:dyDescent="0.25">
      <c r="B23" s="86"/>
      <c r="C23" s="222" t="s">
        <v>71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83"/>
      <c r="AN23" s="84" t="s">
        <v>72</v>
      </c>
      <c r="AO23" s="85">
        <v>103334</v>
      </c>
      <c r="AP23" s="85">
        <v>28</v>
      </c>
      <c r="AQ23" s="19"/>
      <c r="AR23" s="48"/>
    </row>
    <row r="24" spans="1:44" x14ac:dyDescent="0.25">
      <c r="B24" s="86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83"/>
      <c r="AN24" s="84" t="s">
        <v>73</v>
      </c>
      <c r="AO24" s="85">
        <v>1146</v>
      </c>
      <c r="AP24" s="85">
        <v>30</v>
      </c>
      <c r="AQ24" s="19"/>
      <c r="AR24" s="48"/>
    </row>
    <row r="25" spans="1:44" x14ac:dyDescent="0.25">
      <c r="B25" s="86"/>
      <c r="C25" s="8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83"/>
      <c r="AN25" s="84" t="s">
        <v>74</v>
      </c>
      <c r="AO25" s="85">
        <v>55163</v>
      </c>
      <c r="AP25" s="85">
        <v>31</v>
      </c>
      <c r="AQ25" s="19"/>
      <c r="AR25" s="48"/>
    </row>
    <row r="26" spans="1:44" hidden="1" x14ac:dyDescent="0.25">
      <c r="B26" s="86"/>
      <c r="C26" s="8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83"/>
      <c r="AN26" s="84" t="s">
        <v>75</v>
      </c>
      <c r="AO26" s="85">
        <v>1143</v>
      </c>
      <c r="AP26" s="85">
        <v>32</v>
      </c>
      <c r="AQ26" s="19"/>
      <c r="AR26" s="48"/>
    </row>
    <row r="27" spans="1:44" hidden="1" x14ac:dyDescent="0.25">
      <c r="B27" s="86"/>
      <c r="C27" s="8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83"/>
      <c r="AN27" s="84" t="s">
        <v>76</v>
      </c>
      <c r="AO27" s="85">
        <v>1144</v>
      </c>
      <c r="AP27" s="85">
        <v>33</v>
      </c>
      <c r="AQ27" s="19"/>
      <c r="AR27" s="48"/>
    </row>
    <row r="28" spans="1:44" hidden="1" x14ac:dyDescent="0.25">
      <c r="B28" s="86"/>
      <c r="C28" s="8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83"/>
      <c r="AN28" s="84" t="s">
        <v>77</v>
      </c>
      <c r="AO28" s="85">
        <v>91121</v>
      </c>
      <c r="AP28" s="85">
        <v>34</v>
      </c>
      <c r="AQ28" s="19"/>
      <c r="AR28" s="48"/>
    </row>
    <row r="29" spans="1:44" hidden="1" x14ac:dyDescent="0.25">
      <c r="B29" s="86"/>
      <c r="C29" s="8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83"/>
      <c r="AN29" s="84" t="s">
        <v>78</v>
      </c>
      <c r="AO29" s="85">
        <v>102914</v>
      </c>
      <c r="AP29" s="85">
        <v>35</v>
      </c>
      <c r="AQ29" s="19"/>
      <c r="AR29" s="48"/>
    </row>
    <row r="30" spans="1:44" hidden="1" x14ac:dyDescent="0.25">
      <c r="B30" s="86"/>
      <c r="C30" s="87" t="s">
        <v>79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83"/>
      <c r="AN30" s="84" t="s">
        <v>80</v>
      </c>
      <c r="AO30" s="85">
        <v>106133</v>
      </c>
      <c r="AP30" s="85">
        <v>36</v>
      </c>
      <c r="AQ30" s="19"/>
      <c r="AR30" s="48"/>
    </row>
    <row r="31" spans="1:44" hidden="1" x14ac:dyDescent="0.25">
      <c r="B31" s="86"/>
      <c r="C31" s="87" t="s">
        <v>81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82"/>
      <c r="AE31" s="82"/>
      <c r="AF31" s="82"/>
      <c r="AG31" s="82"/>
      <c r="AH31" s="82"/>
      <c r="AI31" s="82"/>
      <c r="AJ31" s="82"/>
      <c r="AK31" s="82"/>
      <c r="AL31" s="82"/>
      <c r="AM31" s="83"/>
      <c r="AN31" s="90" t="s">
        <v>100</v>
      </c>
      <c r="AO31" s="91">
        <v>103276</v>
      </c>
      <c r="AP31" s="85">
        <v>37</v>
      </c>
      <c r="AQ31" s="19"/>
      <c r="AR31" s="48"/>
    </row>
    <row r="32" spans="1:44" hidden="1" x14ac:dyDescent="0.25">
      <c r="A32" s="20">
        <v>5</v>
      </c>
      <c r="B32" s="86"/>
      <c r="C32" s="87" t="s">
        <v>17</v>
      </c>
      <c r="D32" s="20"/>
      <c r="E32" s="20">
        <v>5</v>
      </c>
      <c r="F32" s="20"/>
      <c r="G32" s="20"/>
      <c r="H32" s="20"/>
      <c r="I32" s="20"/>
      <c r="J32" s="20"/>
      <c r="K32" s="20"/>
      <c r="L32" s="20"/>
      <c r="M32" s="20"/>
      <c r="N32" s="20"/>
      <c r="O32" s="92"/>
      <c r="P32" s="92" t="s">
        <v>82</v>
      </c>
      <c r="Q32" s="92"/>
      <c r="R32" s="92"/>
      <c r="S32" s="92"/>
      <c r="T32" s="92"/>
      <c r="U32" s="93">
        <f t="shared" ref="U32:AF32" si="11">+U36+U37+U39+U40+U41</f>
        <v>1786</v>
      </c>
      <c r="V32" s="93">
        <f t="shared" si="11"/>
        <v>1408</v>
      </c>
      <c r="W32" s="93">
        <f t="shared" si="11"/>
        <v>2161</v>
      </c>
      <c r="X32" s="93">
        <f t="shared" si="11"/>
        <v>1363</v>
      </c>
      <c r="Y32" s="93">
        <f t="shared" si="11"/>
        <v>2152</v>
      </c>
      <c r="Z32" s="93">
        <f t="shared" si="11"/>
        <v>1146</v>
      </c>
      <c r="AA32" s="93">
        <f t="shared" si="11"/>
        <v>1565</v>
      </c>
      <c r="AB32" s="93">
        <f t="shared" si="11"/>
        <v>1100</v>
      </c>
      <c r="AC32" s="93">
        <f t="shared" si="11"/>
        <v>1282</v>
      </c>
      <c r="AD32" s="93">
        <f t="shared" si="11"/>
        <v>960</v>
      </c>
      <c r="AE32" s="93">
        <f t="shared" si="11"/>
        <v>1170</v>
      </c>
      <c r="AF32" s="93">
        <f t="shared" si="11"/>
        <v>1064</v>
      </c>
      <c r="AG32" s="93">
        <f>+AG36+AG37+AG39+AG40+AG41+AG44</f>
        <v>1071</v>
      </c>
      <c r="AH32" s="93"/>
      <c r="AI32" s="93"/>
      <c r="AJ32" s="93"/>
      <c r="AK32" s="93"/>
      <c r="AL32" s="93"/>
      <c r="AM32" s="83"/>
      <c r="AN32" s="94" t="s">
        <v>83</v>
      </c>
      <c r="AO32" s="91">
        <v>107238</v>
      </c>
      <c r="AP32" s="85">
        <v>42</v>
      </c>
      <c r="AQ32" s="19"/>
      <c r="AR32" s="48"/>
    </row>
    <row r="33" spans="1:44" ht="25.5" hidden="1" x14ac:dyDescent="0.25">
      <c r="A33" s="18"/>
      <c r="B33" s="86"/>
      <c r="C33" s="95"/>
      <c r="D33" s="96" t="s">
        <v>40</v>
      </c>
      <c r="E33" s="96" t="s">
        <v>41</v>
      </c>
      <c r="F33" s="96" t="s">
        <v>42</v>
      </c>
      <c r="G33" s="96" t="s">
        <v>43</v>
      </c>
      <c r="H33" s="96" t="s">
        <v>44</v>
      </c>
      <c r="I33" s="96" t="s">
        <v>45</v>
      </c>
      <c r="J33" s="96" t="s">
        <v>46</v>
      </c>
      <c r="K33" s="96" t="s">
        <v>47</v>
      </c>
      <c r="L33" s="96" t="s">
        <v>48</v>
      </c>
      <c r="M33" s="96"/>
      <c r="N33" s="96" t="s">
        <v>49</v>
      </c>
      <c r="O33" s="96" t="s">
        <v>19</v>
      </c>
      <c r="P33" s="96" t="s">
        <v>20</v>
      </c>
      <c r="Q33" s="96" t="s">
        <v>21</v>
      </c>
      <c r="R33" s="96" t="s">
        <v>22</v>
      </c>
      <c r="S33" s="96" t="s">
        <v>23</v>
      </c>
      <c r="T33" s="96" t="s">
        <v>24</v>
      </c>
      <c r="U33" s="96" t="s">
        <v>25</v>
      </c>
      <c r="V33" s="96" t="s">
        <v>26</v>
      </c>
      <c r="W33" s="96" t="s">
        <v>27</v>
      </c>
      <c r="X33" s="96" t="s">
        <v>28</v>
      </c>
      <c r="Y33" s="96" t="s">
        <v>29</v>
      </c>
      <c r="Z33" s="96" t="s">
        <v>3</v>
      </c>
      <c r="AA33" s="96" t="s">
        <v>4</v>
      </c>
      <c r="AB33" s="96" t="s">
        <v>5</v>
      </c>
      <c r="AC33" s="96" t="s">
        <v>6</v>
      </c>
      <c r="AD33" s="96" t="s">
        <v>7</v>
      </c>
      <c r="AE33" s="96" t="s">
        <v>8</v>
      </c>
      <c r="AF33" s="96" t="s">
        <v>166</v>
      </c>
      <c r="AG33" s="96" t="str">
        <f>+AG7</f>
        <v>2020-I</v>
      </c>
      <c r="AH33" s="96" t="str">
        <f>+AH7</f>
        <v>2020-II</v>
      </c>
      <c r="AI33" s="96" t="s">
        <v>644</v>
      </c>
      <c r="AJ33" s="96" t="s">
        <v>646</v>
      </c>
      <c r="AK33" s="96" t="s">
        <v>651</v>
      </c>
      <c r="AL33" s="96" t="s">
        <v>652</v>
      </c>
      <c r="AM33" s="83"/>
      <c r="AN33" s="94" t="s">
        <v>627</v>
      </c>
      <c r="AO33" s="91">
        <v>107513</v>
      </c>
      <c r="AP33" s="85">
        <v>43</v>
      </c>
      <c r="AQ33" s="19"/>
      <c r="AR33" s="48"/>
    </row>
    <row r="34" spans="1:44" hidden="1" x14ac:dyDescent="0.25">
      <c r="A34" s="81" t="str">
        <f>A32&amp;"-"&amp;C34</f>
        <v>5-Inscritos</v>
      </c>
      <c r="B34" s="86"/>
      <c r="C34" s="95" t="s">
        <v>9</v>
      </c>
      <c r="D34" s="99">
        <f t="shared" ref="D34:W34" si="12">+D49+D63+D78+D92+D106+D120+D134+D148+D162+D176+D188+D200+D215+D230+D244+D259+D274+D289+D303+D315+D330+D345+D360+D375+D390+D405+D420+D435+D449+D461+D475+D490+D505+D520+D535+D565+D580+D594+D607+D619</f>
        <v>2031</v>
      </c>
      <c r="E34" s="99">
        <f t="shared" si="12"/>
        <v>1951</v>
      </c>
      <c r="F34" s="99">
        <f t="shared" si="12"/>
        <v>2435</v>
      </c>
      <c r="G34" s="99">
        <f>+G49+G63+G78+G92+G106+G120+G134+G148+G162+G176+G188+G200+G215+G230+G244+G259+G274+G289+G303+G315+G330+G345+G360+G375+G390+G405+G420+G435+G449+G461+G475+G490+G505+G520+G535+G565+G580+G594+G607+G619</f>
        <v>2180</v>
      </c>
      <c r="H34" s="99">
        <f t="shared" si="12"/>
        <v>2416</v>
      </c>
      <c r="I34" s="99">
        <f t="shared" si="12"/>
        <v>2261</v>
      </c>
      <c r="J34" s="99">
        <f t="shared" si="12"/>
        <v>2939</v>
      </c>
      <c r="K34" s="99">
        <f t="shared" si="12"/>
        <v>2390</v>
      </c>
      <c r="L34" s="99">
        <f t="shared" si="12"/>
        <v>3115</v>
      </c>
      <c r="M34" s="99"/>
      <c r="N34" s="99">
        <f t="shared" si="12"/>
        <v>2583</v>
      </c>
      <c r="O34" s="99">
        <f t="shared" si="12"/>
        <v>3251</v>
      </c>
      <c r="P34" s="99">
        <f t="shared" si="12"/>
        <v>2370</v>
      </c>
      <c r="Q34" s="99">
        <f t="shared" si="12"/>
        <v>3278</v>
      </c>
      <c r="R34" s="99">
        <f t="shared" si="12"/>
        <v>2381</v>
      </c>
      <c r="S34" s="99">
        <f t="shared" si="12"/>
        <v>2598</v>
      </c>
      <c r="T34" s="99">
        <f t="shared" si="12"/>
        <v>2115</v>
      </c>
      <c r="U34" s="99">
        <f t="shared" si="12"/>
        <v>2516</v>
      </c>
      <c r="V34" s="99">
        <f t="shared" si="12"/>
        <v>2005</v>
      </c>
      <c r="W34" s="99">
        <f t="shared" si="12"/>
        <v>3437</v>
      </c>
      <c r="X34" s="99">
        <f t="shared" ref="X34:AC34" si="13">+X49+X63+X78+X92+X106+X120+X134+X148+X200+X162++X215+X230+X244+X259+X274+X315+X330+X345+X360+X375+X390+X405+X420+X435+X461+X475+X490+X505+X520+X535+X565</f>
        <v>1358</v>
      </c>
      <c r="Y34" s="99">
        <f t="shared" si="13"/>
        <v>4828</v>
      </c>
      <c r="Z34" s="99">
        <f t="shared" si="13"/>
        <v>1526</v>
      </c>
      <c r="AA34" s="99">
        <f t="shared" si="13"/>
        <v>2851</v>
      </c>
      <c r="AB34" s="99">
        <f t="shared" si="13"/>
        <v>1183</v>
      </c>
      <c r="AC34" s="99">
        <f t="shared" si="13"/>
        <v>2012</v>
      </c>
      <c r="AD34" s="99">
        <f>+AD49+AD63+AD78+AD92+AD106+AD120+AD134+AD148+AD200+AD162++AD215+AD230+AD244+AD259+AD274+AD315+AD330+AD345+AD360+AD375+AD390+AD405+AD420+AD435+AD461+AD475+AD490+AD505+AD520+AD535+AD565+AD550</f>
        <v>941</v>
      </c>
      <c r="AE34" s="99">
        <f t="shared" ref="AE34:AF41" si="14">AE49+AE63+AE78+AE92+AE106+AE120+AE134+AE148+AE162+AE176+AE188+AE200+AE215+AE230+AE244+AE259+AE274+AE289+AE303+AE315+AE330+AE345+AE360+AE375+AE390+AE405+AE420+AE435+AE449+AE461+AE475+AE490+AE505+AE520+AE535+AE550+AE565+AE580+AE594+AE607+AE619+AE631</f>
        <v>1279</v>
      </c>
      <c r="AF34" s="99">
        <f t="shared" si="14"/>
        <v>1186</v>
      </c>
      <c r="AG34" s="99">
        <f t="shared" ref="AG34:AG42" si="15">AG49+AG63+AG78+AG92+AG106+AG120+AG134+AG148+AG162+AG176+AG188+AG200+AG215+AG230+AG244+AG259+AG274+AG289+AG303+AG315+AG330+AG345+AG360+AG375+AG390+AG405+AG420+AG435+AG449+AG461+AG475+AG490+AG505+AG520+AG535+AG550+AG565+AG580+AG594+AG607+AG619+AG631+AG646+AG660</f>
        <v>1265</v>
      </c>
      <c r="AH34" s="99">
        <f>AH49+AH63+AH78+AH92+AH106+AH120+AH134+AH148+AH162+AH176+AH188+AH200+AH215+AH230+AH244+AH259+AH274+AH289+AH303+AH315+AH330+AH345+AH360+AH375+AH390+AH405+AH420+AH435+AH449+AH461+AH475+AH490+AH505+AH520+AH535+AH550+AH565+AH580+AH594+AH607+AH619+AH631+AH646+AH660+AH674+AH689</f>
        <v>619</v>
      </c>
      <c r="AI34" s="99">
        <f>AI49+AI63+AI78+AI92+AI106+AI120+AI134+AI148+AI162+AI176+AI188+AI200+AI215+AI230+AI244+AI259+AI274+AI289+AI303+AI315+AI330+AI345+AI360+AI375+AI390+AI405+AI420+AI435+AI449+AI461+AI475+AI490+AI505+AI520+AI535+AI550+AI565+AI580+AI594+AI607+AI619+AI631+AI646+AI660+AI674+AI689</f>
        <v>1316</v>
      </c>
      <c r="AJ34" s="99">
        <v>863</v>
      </c>
      <c r="AK34" s="99">
        <f t="shared" ref="AK34:AL40" si="16">AK49+AK63+AK78+AK92+AK106+AK120+AK134+AK148+AK162+AK176+AK188+AK200+AK215+AK230+AK244+AK259+AK274+AK289+AK303+AK315+AK330+AK345+AK360+AK375+AK390+AK405+AK420+AK435+AK449+AK461+AK475+AK490+AK505+AK520+AK535+AK550+AK565+AK580+AK594+AK607+AK619+AK631+AK646+AK660+AK674+AK689</f>
        <v>1317</v>
      </c>
      <c r="AL34" s="99">
        <f t="shared" si="16"/>
        <v>1089</v>
      </c>
      <c r="AM34" s="83"/>
      <c r="AN34" s="94" t="s">
        <v>628</v>
      </c>
      <c r="AO34" s="91">
        <v>108296</v>
      </c>
      <c r="AP34" s="85">
        <v>44</v>
      </c>
      <c r="AQ34" s="19"/>
      <c r="AR34" s="48"/>
    </row>
    <row r="35" spans="1:44" hidden="1" x14ac:dyDescent="0.25">
      <c r="A35" s="81" t="str">
        <f>A32&amp;"-"&amp;C35</f>
        <v>5-Admitidos</v>
      </c>
      <c r="B35" s="86"/>
      <c r="C35" s="95" t="s">
        <v>10</v>
      </c>
      <c r="D35" s="99">
        <f t="shared" ref="D35:W35" si="17">+D50+D64+D79+D93+D107+D121+D135+D149+D163+D177+D189+D201+D216+D231+D245+D260+D275+D290+D304+D316+D331+D346+D361+D376+D391+D406+D421+D436+D450+D462+D476+D491+D506+D521+D536+D566+D581+D595+D608+D620</f>
        <v>1715</v>
      </c>
      <c r="E35" s="99">
        <f t="shared" si="17"/>
        <v>1782</v>
      </c>
      <c r="F35" s="99">
        <f t="shared" si="17"/>
        <v>2308</v>
      </c>
      <c r="G35" s="99">
        <f t="shared" si="17"/>
        <v>1982</v>
      </c>
      <c r="H35" s="99">
        <f t="shared" si="17"/>
        <v>2339</v>
      </c>
      <c r="I35" s="99">
        <f t="shared" si="17"/>
        <v>2201</v>
      </c>
      <c r="J35" s="99">
        <f t="shared" si="17"/>
        <v>2856</v>
      </c>
      <c r="K35" s="99">
        <f t="shared" si="17"/>
        <v>2336</v>
      </c>
      <c r="L35" s="99">
        <f t="shared" si="17"/>
        <v>3022</v>
      </c>
      <c r="M35" s="99"/>
      <c r="N35" s="99">
        <f t="shared" si="17"/>
        <v>2519</v>
      </c>
      <c r="O35" s="99">
        <f t="shared" si="17"/>
        <v>3170</v>
      </c>
      <c r="P35" s="99">
        <f t="shared" si="17"/>
        <v>2308</v>
      </c>
      <c r="Q35" s="99">
        <f t="shared" si="17"/>
        <v>3192</v>
      </c>
      <c r="R35" s="99">
        <f t="shared" si="17"/>
        <v>2317</v>
      </c>
      <c r="S35" s="99">
        <f t="shared" si="17"/>
        <v>2533</v>
      </c>
      <c r="T35" s="99">
        <f t="shared" si="17"/>
        <v>2021</v>
      </c>
      <c r="U35" s="99">
        <f t="shared" si="17"/>
        <v>2408</v>
      </c>
      <c r="V35" s="99">
        <f t="shared" si="17"/>
        <v>1921</v>
      </c>
      <c r="W35" s="99">
        <f t="shared" si="17"/>
        <v>3212</v>
      </c>
      <c r="X35" s="99">
        <f>+X50+X64+X79+X93+X107+X121+X135+X149+X163+X177+X189+X201+X216+X231+X245+X260+X275+X290+X304+X316+X331+X346+X361+X376+X391+X406+X421+X436+X450+X462+X476+X491+X506+X521+X536+X566+X581+X595+X608+X620</f>
        <v>1253</v>
      </c>
      <c r="Y35" s="99">
        <f>+Y50+Y64+Y79+Y93+Y107+Y121+Y135+Y149+Y201+Y163++Y216+Y231+Y245+Y260+Y275+Y316+Y331+Y346+Y361+Y376+Y391+Y406+Y421+Y436+Y462+Y476+Y491+Y506+Y521+Y536+Y566</f>
        <v>3019</v>
      </c>
      <c r="Z35" s="99">
        <f>+Z50+Z64+Z79+Z93+Z107+Z121+Z135+Z149+Z201+Z163++Z216+Z231+Z245+Z260+Z275+Z316+Z331+Z346+Z361+Z376+Z391+Z406+Z421+Z436+Z462+Z476+Z491+Z506+Z521+Z536+Z566</f>
        <v>1330</v>
      </c>
      <c r="AA35" s="99">
        <f>+AA50+AA64+AA79+AA93+AA107+AA121+AA135+AA149+AA201+AA163++AA216+AA231+AA245+AA260+AA275+AA316+AA331+AA346+AA361+AA376+AA391+AA406+AA421+AA436+AA462+AA476+AA491+AA506+AA521+AA536+AA566</f>
        <v>2557</v>
      </c>
      <c r="AB35" s="99">
        <f>+AB50+AB64+AB79+AB93+AB107+AB121+AB135+AB149+AB201+AB163++AB216+AB231+AB245+AB260+AB275+AB316+AB331+AB346+AB361+AB376+AB391+AB406+AB421+AB436+AB462+AB476+AB491+AB506+AB521+AB536+AB566</f>
        <v>912</v>
      </c>
      <c r="AC35" s="99">
        <f>+AC50+AC64+AC79+AC93+AC107+AC121+AC135+AC149+AC201+AC163++AC216+AC231+AC245+AC260+AC275+AC316+AC331+AC346+AC361+AC376+AC391+AC406+AC421+AC436+AC462+AC476+AC491+AC506+AC521+AC536+AC566</f>
        <v>1721</v>
      </c>
      <c r="AD35" s="99">
        <f>+AD50+AD64+AD79+AD93+AD107+AD121+AD135+AD149+AD201+AD163++AD216+AD231+AD245+AD260+AD275+AD316+AD331+AD346+AD361+AD376+AD391+AD406+AD421+AD436+AD462+AD476+AD491+AD506+AD521+AD536+AD566+AD551</f>
        <v>927</v>
      </c>
      <c r="AE35" s="102">
        <f t="shared" si="14"/>
        <v>1081</v>
      </c>
      <c r="AF35" s="102">
        <f t="shared" si="14"/>
        <v>1058</v>
      </c>
      <c r="AG35" s="99">
        <f t="shared" si="15"/>
        <v>1057</v>
      </c>
      <c r="AH35" s="99">
        <f>AH50+AH64+AH79+AH93+AH107+AH121+AH135+AH149+AH163+AH177+AH189+AH201+AH216+AH231+AH245+AH260+AH275+AH290+AH304+AH316+AH331+AH346+AH361+AH376+AH391+AH406+AH421+AH436+AH450+AH462+AH476+AH491+AH506+AH521+AH536+AH551+AH566+AH581+AH595+AH608+AH620+AH632+AH647+AH661+AH675+AH690</f>
        <v>539</v>
      </c>
      <c r="AI35" s="99">
        <f>AI50+AI64+AI79+AI93+AI107+AI121+AI135+AI149+AI163+AI177+AI189+AI201+AI216+AI231+AI245+AI260+AI275+AI290+AI304+AI316+AI331+AI346+AI361+AI376+AI391+AI406+AI421+AI436+AI450+AI462+AI476+AI491+AI506+AI521+AI536+AI551+AI566+AI581+AI595+AI608+AI620+AI632+AI647+AI661+AI675+AI690</f>
        <v>1072</v>
      </c>
      <c r="AJ35" s="99">
        <f>AJ50+AJ64+AJ79+AJ93+AJ107+AJ121+AJ135+AJ149+AJ163+AJ177+AJ189+AJ201+AJ216+AJ231+AJ245+AJ260+AJ275+AJ290+AJ304+AJ316+AJ331+AJ346+AJ361+AJ376+AJ391+AJ406+AJ421+AJ436+AJ450+AJ462+AJ476+AJ491+AJ506+AJ521+AJ536+AJ551+AJ566+AJ581+AJ595+AJ608+AJ620+AJ632+AJ647+AJ661+AJ675+AJ690</f>
        <v>728</v>
      </c>
      <c r="AK35" s="99">
        <f t="shared" si="16"/>
        <v>1118</v>
      </c>
      <c r="AL35" s="99">
        <f t="shared" si="16"/>
        <v>868</v>
      </c>
      <c r="AM35" s="83"/>
      <c r="AN35" s="94" t="s">
        <v>634</v>
      </c>
      <c r="AO35" s="91">
        <v>108948</v>
      </c>
      <c r="AP35" s="85">
        <v>45</v>
      </c>
      <c r="AQ35" s="19"/>
      <c r="AR35" s="48"/>
    </row>
    <row r="36" spans="1:44" hidden="1" x14ac:dyDescent="0.25">
      <c r="A36" s="81" t="str">
        <f>A32&amp;"-"&amp;C36</f>
        <v>5-Nuevo regular</v>
      </c>
      <c r="B36" s="86"/>
      <c r="C36" s="95" t="s">
        <v>53</v>
      </c>
      <c r="D36" s="99">
        <f t="shared" ref="D36:T36" si="18">+D51+D65+D80+D94+D108+D122+D136+D150+D164+D178+D190+D202+D217+D232+D246+D261+D276+D291+D305+D317+D332+D347+D362+D377+D392+D407+D422+D437+D451+D463+D477+D492+D507+D522+D537+D567+D582+D596+D609+D621</f>
        <v>950</v>
      </c>
      <c r="E36" s="99">
        <f t="shared" si="18"/>
        <v>742</v>
      </c>
      <c r="F36" s="99">
        <f t="shared" si="18"/>
        <v>1135</v>
      </c>
      <c r="G36" s="99">
        <f t="shared" si="18"/>
        <v>867</v>
      </c>
      <c r="H36" s="99">
        <f t="shared" si="18"/>
        <v>1108</v>
      </c>
      <c r="I36" s="99">
        <f t="shared" si="18"/>
        <v>871</v>
      </c>
      <c r="J36" s="99">
        <f t="shared" si="18"/>
        <v>1175</v>
      </c>
      <c r="K36" s="99">
        <f t="shared" si="18"/>
        <v>948</v>
      </c>
      <c r="L36" s="99">
        <f t="shared" si="18"/>
        <v>1316</v>
      </c>
      <c r="M36" s="99"/>
      <c r="N36" s="99">
        <f t="shared" si="18"/>
        <v>991</v>
      </c>
      <c r="O36" s="99">
        <f t="shared" si="18"/>
        <v>1307</v>
      </c>
      <c r="P36" s="99">
        <f t="shared" si="18"/>
        <v>884</v>
      </c>
      <c r="Q36" s="99">
        <f t="shared" si="18"/>
        <v>1379</v>
      </c>
      <c r="R36" s="99">
        <f t="shared" si="18"/>
        <v>878</v>
      </c>
      <c r="S36" s="99">
        <f t="shared" si="18"/>
        <v>1126</v>
      </c>
      <c r="T36" s="99">
        <f t="shared" si="18"/>
        <v>714</v>
      </c>
      <c r="U36" s="99">
        <f>+U51+U65+U80+U94+U108+U122+U136+U150+U164+U178+U190+U202+U217+U232+U246+U261+U276+U291+U305+U317+U332+U347+U362+U377+U392+U407+U422+U437+U451+U463+U477+U492+U507+U522+U537+U567+U582+U596+U609+U621+7</f>
        <v>1115</v>
      </c>
      <c r="V36" s="99">
        <f>+V51+V65+V80+V94+V108+V122+V136+V150+V164+V178+V190+V202+V217+V232+V246+V261+V276+V291+V305+V317+V332+V347+V362+V377+V392+V407+V422+V437+V451+V463+V477+V492+V507+V522+V537+V567+V582+V596+V609+V621+15</f>
        <v>664</v>
      </c>
      <c r="W36" s="99">
        <f>+W51+W65+W80+W94+W108+W122+W136+W150+W202+W164++W217+W232+W246+W261+W276+W317+W332+W347+W362+W377+W392+W407+W422+W437+W463+W477+W492+W507+W522+W537+W567+75</f>
        <v>1661</v>
      </c>
      <c r="X36" s="99">
        <f>+X51+X65+X80+X94+X108+X122+X136+X150+X202+X164++X217+X232+X246+X261+X276+X317+X332+X347+X362+X377+X392+X407+X422+X437+X463+X477+X492+X507+X522+X537+660</f>
        <v>1260</v>
      </c>
      <c r="Y36" s="99">
        <f>+Y51+Y65+Y80+Y94+Y108+Y122+Y136+Y150+Y202+Y164++Y217+Y232+Y246+Y261+Y276+Y317+Y332+Y347+Y362+Y377+Y392+Y407+Y422+Y437+Y463+Y477+Y492+Y507+Y522+Y537+Y567-85</f>
        <v>1474</v>
      </c>
      <c r="Z36" s="99">
        <f t="shared" ref="Z36:AC41" si="19">+Z51+Z65+Z80+Z94+Z108+Z122+Z136+Z150+Z202+Z164++Z217+Z232+Z246+Z261+Z276+Z317+Z332+Z347+Z362+Z377+Z392+Z407+Z422+Z437+Z463+Z477+Z492+Z507+Z522+Z537+Z567</f>
        <v>636</v>
      </c>
      <c r="AA36" s="99">
        <f t="shared" si="19"/>
        <v>1060</v>
      </c>
      <c r="AB36" s="99">
        <f t="shared" si="19"/>
        <v>546</v>
      </c>
      <c r="AC36" s="99">
        <f t="shared" si="19"/>
        <v>777</v>
      </c>
      <c r="AD36" s="99">
        <f>+AD51+AD65+AD80+AD94+AD108+AD122+AD136+AD150+AD202+AD164++AD217+AD232+AD246+AD261+AD276+AD317+AD332+AD347+AD362+AD377+AD392+AD407+AD422+AD437+AD463+AD477+AD492+AD507+AD522+AD537+AD567+AD552</f>
        <v>493</v>
      </c>
      <c r="AE36" s="99">
        <f t="shared" si="14"/>
        <v>657</v>
      </c>
      <c r="AF36" s="99">
        <f t="shared" si="14"/>
        <v>407</v>
      </c>
      <c r="AG36" s="99">
        <f t="shared" si="15"/>
        <v>642</v>
      </c>
      <c r="AH36" s="99">
        <f>AH51+AH65+AH80+AH94+AH108+AH122+AH136+AH150+AH164+AH178+AH190+AH202+AH217+AH232+AH246+AH261+AH276+AH291+AH305+AH317+AH332+AH347+AH362+AH377+AH392+AH407+AH422+AH437+AH451+AH463+AH477+AH492+AH507+AH522+AH537+AH552+AH567+AH582+AH596+AH609+AH621+AH633+AH648+AH662+AH676+AH691</f>
        <v>273</v>
      </c>
      <c r="AI36" s="99">
        <f>+AI51+AI65+AI80+AI94+AI108+AI122+AI136+AI150+AI164+AI178+AI190+AI202+AI217+AI232+AI246+AI261+AI276+AI291+AI305+AI317+AI332+AI347+AI362+AI377+AI392+AI407+AI422+AI437+AI451+AI463+AI477+AI492+AI507+AI522+AI537+AI552+AI567+AI582+AI596+AI609+AI621+AI633+AI648+AI662+AI676+AI691</f>
        <v>621</v>
      </c>
      <c r="AJ36" s="99">
        <f>+AJ51+AJ65+AJ80+AJ94+AJ108+AJ122+AJ136+AJ150+AJ164+AJ178+AJ190+AJ202+AJ217+AJ232+AJ246+AJ261+AJ276+AJ291+AJ305+AJ317+AJ332+AJ347+AJ362+AJ377+AJ392+AJ407+AJ422+AJ437+AJ451+AJ463+AJ477+AJ492+AJ507+AJ522+AJ537+AJ552+AJ567+AJ582+AJ596+AJ609+AJ621+AJ633+AJ648+AJ662+AJ676+AJ691</f>
        <v>447</v>
      </c>
      <c r="AK36" s="99">
        <f t="shared" si="16"/>
        <v>718</v>
      </c>
      <c r="AL36" s="99">
        <f t="shared" si="16"/>
        <v>516</v>
      </c>
      <c r="AM36" s="83"/>
      <c r="AN36" s="94" t="s">
        <v>641</v>
      </c>
      <c r="AO36" s="91">
        <v>109144</v>
      </c>
      <c r="AP36" s="85">
        <v>46</v>
      </c>
      <c r="AQ36" s="19"/>
      <c r="AR36" s="48"/>
    </row>
    <row r="37" spans="1:44" hidden="1" x14ac:dyDescent="0.25">
      <c r="A37" s="81" t="str">
        <f>A32&amp;"-"&amp;C37</f>
        <v>5-Convenio</v>
      </c>
      <c r="B37" s="86"/>
      <c r="C37" s="95" t="s">
        <v>54</v>
      </c>
      <c r="D37" s="99">
        <f t="shared" ref="D37:T37" si="20">+D52+D66+D81+D95+D109+D123+D137+D151+D165+D179+D191+D203+D218+D233+D247+D262+D277+D292+D306+D318+D333+D348+D363+D378+D393+D408+D423+D438+D452+D464+D478+D493+D508+D523+D538+D568+D583+D597+D610+D622</f>
        <v>0</v>
      </c>
      <c r="E37" s="99">
        <f t="shared" si="20"/>
        <v>0</v>
      </c>
      <c r="F37" s="99">
        <f t="shared" si="20"/>
        <v>0</v>
      </c>
      <c r="G37" s="99">
        <f t="shared" si="20"/>
        <v>0</v>
      </c>
      <c r="H37" s="99">
        <f t="shared" si="20"/>
        <v>0</v>
      </c>
      <c r="I37" s="99">
        <f t="shared" si="20"/>
        <v>84</v>
      </c>
      <c r="J37" s="99">
        <f t="shared" si="20"/>
        <v>71</v>
      </c>
      <c r="K37" s="99">
        <f t="shared" si="20"/>
        <v>95</v>
      </c>
      <c r="L37" s="99">
        <f t="shared" si="20"/>
        <v>56</v>
      </c>
      <c r="M37" s="99"/>
      <c r="N37" s="99">
        <f t="shared" si="20"/>
        <v>86</v>
      </c>
      <c r="O37" s="99">
        <f t="shared" si="20"/>
        <v>64</v>
      </c>
      <c r="P37" s="99">
        <f t="shared" si="20"/>
        <v>80</v>
      </c>
      <c r="Q37" s="99">
        <f t="shared" si="20"/>
        <v>96</v>
      </c>
      <c r="R37" s="99">
        <f t="shared" si="20"/>
        <v>80</v>
      </c>
      <c r="S37" s="99">
        <f t="shared" si="20"/>
        <v>37</v>
      </c>
      <c r="T37" s="99">
        <f t="shared" si="20"/>
        <v>42</v>
      </c>
      <c r="U37" s="99">
        <f t="shared" ref="U37:X40" si="21">+U52+U66+U81+U95+U109+U123+U137+U151+U165+U179+U191+U203+U218+U233+U247+U262+U277+U292+U306+U318+U333+U348+U363+U378+U393+U408+U423+U438+U452+U464+U478+U493+U508+U523+U538+U568+U583+U597+U610+U622</f>
        <v>50</v>
      </c>
      <c r="V37" s="99">
        <f t="shared" si="21"/>
        <v>47</v>
      </c>
      <c r="W37" s="99">
        <f t="shared" si="21"/>
        <v>39</v>
      </c>
      <c r="X37" s="99">
        <f t="shared" si="21"/>
        <v>41</v>
      </c>
      <c r="Y37" s="99">
        <f>+Y52+Y66+Y81+Y95+Y109+Y123+Y137+Y151+Y203+Y165++Y218+Y233+Y247+Y262+Y277+Y318+Y333+Y348+Y363+Y378+Y393+Y408+Y423+Y438+Y464+Y478+Y493+Y508+Y523+Y538+Y568</f>
        <v>41</v>
      </c>
      <c r="Z37" s="99">
        <f t="shared" si="19"/>
        <v>44</v>
      </c>
      <c r="AA37" s="99">
        <f t="shared" si="19"/>
        <v>31</v>
      </c>
      <c r="AB37" s="99">
        <f t="shared" si="19"/>
        <v>34</v>
      </c>
      <c r="AC37" s="99">
        <f t="shared" si="19"/>
        <v>42</v>
      </c>
      <c r="AD37" s="99">
        <f>+AD52+AD66+AD81+AD95+AD109+AD123+AD137+AD151+AD203+AD165++AD218+AD233+AD247+AD262+AD277+AD318+AD333+AD348+AD363+AD378+AD393+AD408+AD423+AD438+AD464+AD478+AD493+AD508+AD523+AD538+AD568</f>
        <v>32</v>
      </c>
      <c r="AE37" s="99">
        <f t="shared" si="14"/>
        <v>45</v>
      </c>
      <c r="AF37" s="99">
        <f t="shared" si="14"/>
        <v>17</v>
      </c>
      <c r="AG37" s="99">
        <f t="shared" si="15"/>
        <v>25</v>
      </c>
      <c r="AH37" s="99">
        <f>AH52+AH66+AH81+AH95+AH109+AH123+AH137+AH151+AH165+AH179+AH191+AH203+AH218+AH233+AH247+AH262+AH277+AH292+AH306+AH318+AH333+AH348+AH363+AH378+AH393+AH408+AH423+AH438+AH452+AH464+AH478+AH493+AH508+AH523+AH538+AH553+AH568+AH583+AH597+AH610+AH622+AH634+AH649+AH663+AH677+AH692</f>
        <v>20</v>
      </c>
      <c r="AI37" s="99">
        <f t="shared" ref="AI37:AJ40" si="22">AI52+AI66+AI81+AI95+AI109+AI123+AI137+AI151+AI165+AI179+AI191+AI203+AI218+AI233+AI247+AI262+AI277+AI292+AI306+AI318+AI333+AI348+AI363+AI378+AI393+AI408+AI423+AI438+AI452+AI464+AI478+AI493+AI508+AI523+AI538+AI553+AI568+AI583+AI597+AI610+AI622+AI634+AI649+AI663+AI677+AI692</f>
        <v>36</v>
      </c>
      <c r="AJ37" s="99">
        <f t="shared" si="22"/>
        <v>31</v>
      </c>
      <c r="AK37" s="99">
        <f t="shared" si="16"/>
        <v>47</v>
      </c>
      <c r="AL37" s="99">
        <f t="shared" si="16"/>
        <v>37</v>
      </c>
      <c r="AM37" s="83"/>
      <c r="AN37" s="97" t="s">
        <v>84</v>
      </c>
      <c r="AO37" s="98">
        <v>105520</v>
      </c>
      <c r="AP37" s="98">
        <v>6</v>
      </c>
      <c r="AQ37" s="19"/>
      <c r="AR37" s="48"/>
    </row>
    <row r="38" spans="1:44" ht="25.5" hidden="1" x14ac:dyDescent="0.25">
      <c r="A38" s="81" t="str">
        <f>A32&amp;"-"&amp;C38</f>
        <v>5-Transferencias internas</v>
      </c>
      <c r="B38" s="86"/>
      <c r="C38" s="95" t="s">
        <v>89</v>
      </c>
      <c r="D38" s="99">
        <f t="shared" ref="D38:T38" si="23">+D53+D67+D82+D96+D110+D124+D138+D152+D166+D180+D192+D204+D219+D234+D248+D263+D278+D293+D307+D319+D334+D349+D364+D379+D394+D409+D424+D439+D453+D465+D479+D494+D509+D524+D539+D569+D584+D598+D611+D623</f>
        <v>112</v>
      </c>
      <c r="E38" s="99">
        <f t="shared" si="23"/>
        <v>131</v>
      </c>
      <c r="F38" s="99">
        <f t="shared" si="23"/>
        <v>134</v>
      </c>
      <c r="G38" s="99">
        <f t="shared" si="23"/>
        <v>146</v>
      </c>
      <c r="H38" s="99">
        <f t="shared" si="23"/>
        <v>142</v>
      </c>
      <c r="I38" s="99">
        <f t="shared" si="23"/>
        <v>178</v>
      </c>
      <c r="J38" s="99">
        <f t="shared" si="23"/>
        <v>182</v>
      </c>
      <c r="K38" s="99">
        <f t="shared" si="23"/>
        <v>191</v>
      </c>
      <c r="L38" s="99">
        <f t="shared" si="23"/>
        <v>226</v>
      </c>
      <c r="M38" s="99"/>
      <c r="N38" s="99">
        <f t="shared" si="23"/>
        <v>430</v>
      </c>
      <c r="O38" s="99">
        <f t="shared" si="23"/>
        <v>410</v>
      </c>
      <c r="P38" s="99">
        <f t="shared" si="23"/>
        <v>302</v>
      </c>
      <c r="Q38" s="99">
        <f t="shared" si="23"/>
        <v>112</v>
      </c>
      <c r="R38" s="99">
        <f t="shared" si="23"/>
        <v>113</v>
      </c>
      <c r="S38" s="99">
        <f t="shared" si="23"/>
        <v>59</v>
      </c>
      <c r="T38" s="99">
        <f t="shared" si="23"/>
        <v>86</v>
      </c>
      <c r="U38" s="99">
        <f t="shared" si="21"/>
        <v>76</v>
      </c>
      <c r="V38" s="99">
        <f t="shared" si="21"/>
        <v>74</v>
      </c>
      <c r="W38" s="99">
        <f t="shared" si="21"/>
        <v>81</v>
      </c>
      <c r="X38" s="99">
        <f t="shared" si="21"/>
        <v>0</v>
      </c>
      <c r="Y38" s="99">
        <f>+Y53+Y67+Y82+Y96+Y110+Y124+Y138+Y152+Y204+Y166++Y219+Y234+Y248+Y263+Y278+Y319+Y334+Y349+Y364+Y379+Y394+Y409+Y424+Y439+Y465+Y479+Y494+Y509+Y524+Y539+Y569</f>
        <v>0</v>
      </c>
      <c r="Z38" s="99">
        <f t="shared" si="19"/>
        <v>56</v>
      </c>
      <c r="AA38" s="99">
        <f t="shared" si="19"/>
        <v>0</v>
      </c>
      <c r="AB38" s="99">
        <f t="shared" si="19"/>
        <v>0</v>
      </c>
      <c r="AC38" s="99">
        <f t="shared" si="19"/>
        <v>0</v>
      </c>
      <c r="AD38" s="99">
        <f>+AD53+AD67+AD82+AD96+AD110+AD124+AD138+AD152+AD204+AD166++AD219+AD234+AD248+AD263+AD278+AD319+AD334+AD349+AD364+AD379+AD394+AD409+AD424+AD439+AD465+AD479+AD494+AD509+AD524+AD539+AD569</f>
        <v>0</v>
      </c>
      <c r="AE38" s="99">
        <f t="shared" si="14"/>
        <v>0</v>
      </c>
      <c r="AF38" s="99">
        <f t="shared" si="14"/>
        <v>0</v>
      </c>
      <c r="AG38" s="99">
        <f t="shared" si="15"/>
        <v>0</v>
      </c>
      <c r="AH38" s="99">
        <f>AH53+AH67+AH82+AH96+AH110+AH124+AH138+AH152+AH166+AH180+AH192+AH204+AH219+AH234+AH248+AH263+AH278+AH293+AH307+AH319+AH334+AH349+AH364+AH379+AH394+AH409+AH424+AH439+AH453+AH465+AH479+AH494+AH509+AH524+AH539+AH554+AH569+AH584+AH598+AH611+AH623+AH635+AH650+AH664+AH678+AH693</f>
        <v>1</v>
      </c>
      <c r="AI38" s="99">
        <f t="shared" si="22"/>
        <v>0</v>
      </c>
      <c r="AJ38" s="99">
        <f t="shared" si="22"/>
        <v>0</v>
      </c>
      <c r="AK38" s="99">
        <f t="shared" si="16"/>
        <v>9</v>
      </c>
      <c r="AL38" s="99">
        <f t="shared" si="16"/>
        <v>3</v>
      </c>
      <c r="AM38" s="83"/>
      <c r="AN38" s="101" t="s">
        <v>85</v>
      </c>
      <c r="AO38" s="101">
        <v>1154</v>
      </c>
      <c r="AP38" s="98">
        <v>7</v>
      </c>
      <c r="AQ38" s="19"/>
      <c r="AR38" s="48"/>
    </row>
    <row r="39" spans="1:44" ht="25.5" hidden="1" x14ac:dyDescent="0.25">
      <c r="A39" s="81" t="str">
        <f>A32&amp;"-"&amp;C39</f>
        <v>5-Transferencias externas</v>
      </c>
      <c r="B39" s="86"/>
      <c r="C39" s="95" t="s">
        <v>55</v>
      </c>
      <c r="D39" s="99">
        <f t="shared" ref="D39:T39" si="24">+D54+D68+D83+D97+D111+D125+D139+D153+D167+D181+D193+D205+D220+D235+D249+D264+D279+D294+D308+D320+D335+D350+D365+D380+D395+D410+D425+D440+D454+D466+D480+D495+D510+D525+D540+D570+D585+D599+D612+D624</f>
        <v>113</v>
      </c>
      <c r="E39" s="99">
        <f t="shared" si="24"/>
        <v>155</v>
      </c>
      <c r="F39" s="99">
        <f t="shared" si="24"/>
        <v>100</v>
      </c>
      <c r="G39" s="99">
        <f t="shared" si="24"/>
        <v>165</v>
      </c>
      <c r="H39" s="99">
        <f t="shared" si="24"/>
        <v>91</v>
      </c>
      <c r="I39" s="99">
        <f t="shared" si="24"/>
        <v>164</v>
      </c>
      <c r="J39" s="99">
        <f t="shared" si="24"/>
        <v>124</v>
      </c>
      <c r="K39" s="99">
        <f t="shared" si="24"/>
        <v>152</v>
      </c>
      <c r="L39" s="99">
        <f t="shared" si="24"/>
        <v>155</v>
      </c>
      <c r="M39" s="99"/>
      <c r="N39" s="99">
        <f t="shared" si="24"/>
        <v>175</v>
      </c>
      <c r="O39" s="99">
        <f t="shared" si="24"/>
        <v>165</v>
      </c>
      <c r="P39" s="99">
        <f t="shared" si="24"/>
        <v>165</v>
      </c>
      <c r="Q39" s="99">
        <f t="shared" si="24"/>
        <v>133</v>
      </c>
      <c r="R39" s="99">
        <f t="shared" si="24"/>
        <v>186</v>
      </c>
      <c r="S39" s="99">
        <f t="shared" si="24"/>
        <v>121</v>
      </c>
      <c r="T39" s="99">
        <f t="shared" si="24"/>
        <v>136</v>
      </c>
      <c r="U39" s="99">
        <f t="shared" si="21"/>
        <v>93</v>
      </c>
      <c r="V39" s="99">
        <f t="shared" si="21"/>
        <v>114</v>
      </c>
      <c r="W39" s="99">
        <f t="shared" si="21"/>
        <v>85</v>
      </c>
      <c r="X39" s="99">
        <f t="shared" si="21"/>
        <v>57</v>
      </c>
      <c r="Y39" s="99">
        <f>+Y54+Y68+Y83+Y97+Y111+Y125+Y139+Y153+Y205+Y167++Y220+Y235+Y249+Y264+Y279+Y320+Y335+Y350+Y365+Y380+Y395+Y410+Y425+Y440+Y466+Y480+Y495+Y510+Y525+Y540+Y570</f>
        <v>85</v>
      </c>
      <c r="Z39" s="99">
        <f t="shared" si="19"/>
        <v>114</v>
      </c>
      <c r="AA39" s="99">
        <f t="shared" si="19"/>
        <v>84</v>
      </c>
      <c r="AB39" s="99">
        <f t="shared" si="19"/>
        <v>110</v>
      </c>
      <c r="AC39" s="99">
        <f t="shared" si="19"/>
        <v>63</v>
      </c>
      <c r="AD39" s="99">
        <f>+AD54+AD68+AD83+AD97+AD111+AD125+AD139+AD153+AD205+AD167++AD220+AD235+AD249+AD264+AD279+AD320+AD335+AD350+AD365+AD380+AD395+AD410+AD425+AD440+AD466+AD480+AD495+AD510+AD525+AD540+AD570</f>
        <v>76</v>
      </c>
      <c r="AE39" s="99">
        <f t="shared" si="14"/>
        <v>64</v>
      </c>
      <c r="AF39" s="99">
        <f t="shared" si="14"/>
        <v>227</v>
      </c>
      <c r="AG39" s="99">
        <f t="shared" si="15"/>
        <v>75</v>
      </c>
      <c r="AH39" s="99">
        <f>AH54+AH68+AH83+AH97+AH111+AH125+AH139+AH153+AH167+AH181+AH193+AH205+AH220+AH235+AH249+AH264+AH279+AH294+AH308+AH320+AH335+AH350+AH365+AH380+AH395+AH410+AH425+AH440+AH454+AH466+AH480+AH495+AH510+AH525+AH540+AH555+AH570+AH585+AH599+AH612+AH624+AH636+AH651+AH665+AH679+AH694</f>
        <v>47</v>
      </c>
      <c r="AI39" s="99">
        <f t="shared" si="22"/>
        <v>56</v>
      </c>
      <c r="AJ39" s="99">
        <f t="shared" si="22"/>
        <v>46</v>
      </c>
      <c r="AK39" s="99">
        <f t="shared" si="16"/>
        <v>56</v>
      </c>
      <c r="AL39" s="99">
        <f t="shared" si="16"/>
        <v>49</v>
      </c>
      <c r="AM39" s="83"/>
      <c r="AN39" s="101" t="s">
        <v>86</v>
      </c>
      <c r="AO39" s="101">
        <v>1153</v>
      </c>
      <c r="AP39" s="98">
        <v>8</v>
      </c>
      <c r="AQ39" s="19"/>
      <c r="AR39" s="48"/>
    </row>
    <row r="40" spans="1:44" hidden="1" x14ac:dyDescent="0.25">
      <c r="A40" s="81" t="str">
        <f>A32&amp;"-"&amp;C40</f>
        <v>5-Reingresos</v>
      </c>
      <c r="B40" s="86"/>
      <c r="C40" s="95" t="s">
        <v>57</v>
      </c>
      <c r="D40" s="99">
        <f t="shared" ref="D40:T40" si="25">+D55+D69+D84+D98+D112+D126+D140+D154+D168+D182+D194+D206+D221+D236+D250+D265+D280+D295+D309+D321+D336+D351+D366+D381+D396+D411+D426+D441+D455+D467+D481+D496+D511+D526+D541+D571+D586+D600+D613+D625</f>
        <v>247</v>
      </c>
      <c r="E40" s="99">
        <f t="shared" si="25"/>
        <v>344</v>
      </c>
      <c r="F40" s="99">
        <f t="shared" si="25"/>
        <v>306</v>
      </c>
      <c r="G40" s="99">
        <f t="shared" si="25"/>
        <v>265</v>
      </c>
      <c r="H40" s="99">
        <f t="shared" si="25"/>
        <v>340</v>
      </c>
      <c r="I40" s="99">
        <f t="shared" si="25"/>
        <v>353</v>
      </c>
      <c r="J40" s="99">
        <f t="shared" si="25"/>
        <v>423</v>
      </c>
      <c r="K40" s="99">
        <f t="shared" si="25"/>
        <v>435</v>
      </c>
      <c r="L40" s="99">
        <f t="shared" si="25"/>
        <v>407</v>
      </c>
      <c r="M40" s="99"/>
      <c r="N40" s="99">
        <f t="shared" si="25"/>
        <v>426</v>
      </c>
      <c r="O40" s="99">
        <f t="shared" si="25"/>
        <v>161</v>
      </c>
      <c r="P40" s="99">
        <f t="shared" si="25"/>
        <v>231</v>
      </c>
      <c r="Q40" s="99">
        <f t="shared" si="25"/>
        <v>329</v>
      </c>
      <c r="R40" s="99">
        <f t="shared" si="25"/>
        <v>354</v>
      </c>
      <c r="S40" s="99">
        <f t="shared" si="25"/>
        <v>281</v>
      </c>
      <c r="T40" s="99">
        <f t="shared" si="25"/>
        <v>344</v>
      </c>
      <c r="U40" s="99">
        <f t="shared" si="21"/>
        <v>301</v>
      </c>
      <c r="V40" s="99">
        <f t="shared" si="21"/>
        <v>365</v>
      </c>
      <c r="W40" s="99">
        <f t="shared" si="21"/>
        <v>198</v>
      </c>
      <c r="X40" s="99">
        <f t="shared" si="21"/>
        <v>5</v>
      </c>
      <c r="Y40" s="99">
        <f>+Y55+Y69+Y84+Y98+Y112+Y126+Y140+Y154+Y206+Y168++Y221+Y236+Y250+Y265+Y280+Y321+Y336+Y351+Y366+Y381+Y396+Y411+Y426+Y441+Y467+Y481+Y496+Y511+Y526+Y541+Y571</f>
        <v>321</v>
      </c>
      <c r="Z40" s="99">
        <f t="shared" si="19"/>
        <v>177</v>
      </c>
      <c r="AA40" s="99">
        <f t="shared" si="19"/>
        <v>169</v>
      </c>
      <c r="AB40" s="99">
        <f t="shared" si="19"/>
        <v>244</v>
      </c>
      <c r="AC40" s="99">
        <f t="shared" si="19"/>
        <v>179</v>
      </c>
      <c r="AD40" s="104">
        <f>+AD55+AD69+AD84+AD98+AD112+AD126+AD140+AD154+AD206+AD168++AD221+AD236+AD250+AD265+AD280+AD321+AD336+AD351+AD366+AD381+AD396+AD411+AD426+AD441+AD467+AD481+AD496+AD511+AD526+AD541+AD571</f>
        <v>215</v>
      </c>
      <c r="AE40" s="102">
        <f t="shared" si="14"/>
        <v>211</v>
      </c>
      <c r="AF40" s="102">
        <f t="shared" si="14"/>
        <v>230</v>
      </c>
      <c r="AG40" s="99">
        <f t="shared" si="15"/>
        <v>133</v>
      </c>
      <c r="AH40" s="99">
        <f>AH55+AH69+AH84+AH98+AH112+AH126+AH140+AH154+AH168+AH182+AH194+AH206+AH221+AH236+AH250+AH265+AH280+AH295+AH309+AH321+AH336+AH351+AH366+AH381+AH396+AH411+AH426+AH441+AH455+AH467+AH481+AH496+AH511+AH526+AH541+AH556+AH571+AH586+AH600+AH613+AH625+AH637+AH652+AH666+AH680+AH695</f>
        <v>122</v>
      </c>
      <c r="AI40" s="99">
        <f t="shared" si="22"/>
        <v>134</v>
      </c>
      <c r="AJ40" s="99">
        <f t="shared" si="22"/>
        <v>114</v>
      </c>
      <c r="AK40" s="99">
        <f t="shared" si="16"/>
        <v>125</v>
      </c>
      <c r="AL40" s="99">
        <f t="shared" si="16"/>
        <v>154</v>
      </c>
      <c r="AM40" s="83"/>
      <c r="AN40" s="97" t="s">
        <v>87</v>
      </c>
      <c r="AO40" s="98">
        <v>105713</v>
      </c>
      <c r="AP40" s="98">
        <v>9</v>
      </c>
      <c r="AQ40" s="19"/>
      <c r="AR40" s="48"/>
    </row>
    <row r="41" spans="1:44" hidden="1" x14ac:dyDescent="0.25">
      <c r="A41" s="81" t="str">
        <f>A32&amp;"-"&amp;C41</f>
        <v>5-Reintegros</v>
      </c>
      <c r="B41" s="86"/>
      <c r="C41" s="95" t="s">
        <v>59</v>
      </c>
      <c r="D41" s="99">
        <f t="shared" ref="D41:T41" si="26">+D56+D70+D85+D99+D113+D127+D141+D155+D169+D183+D195+D207+D222+D237+D251+D266+D281+D296+D310+D322+D337+D352+D367+D382+D397+D412+D427+D442+D456+D468+D482+D497+D512+D527+D542+D572+D587+D601+D614+D626</f>
        <v>0</v>
      </c>
      <c r="E41" s="99">
        <f t="shared" si="26"/>
        <v>0</v>
      </c>
      <c r="F41" s="99">
        <f t="shared" si="26"/>
        <v>0</v>
      </c>
      <c r="G41" s="99">
        <f t="shared" si="26"/>
        <v>0</v>
      </c>
      <c r="H41" s="99">
        <f t="shared" si="26"/>
        <v>0</v>
      </c>
      <c r="I41" s="99">
        <f t="shared" si="26"/>
        <v>0</v>
      </c>
      <c r="J41" s="99">
        <f t="shared" si="26"/>
        <v>0</v>
      </c>
      <c r="K41" s="99">
        <f t="shared" si="26"/>
        <v>0</v>
      </c>
      <c r="L41" s="99">
        <f t="shared" si="26"/>
        <v>18</v>
      </c>
      <c r="M41" s="99"/>
      <c r="N41" s="99">
        <f t="shared" si="26"/>
        <v>1</v>
      </c>
      <c r="O41" s="99">
        <f t="shared" si="26"/>
        <v>277</v>
      </c>
      <c r="P41" s="99">
        <f t="shared" si="26"/>
        <v>180</v>
      </c>
      <c r="Q41" s="99">
        <f t="shared" si="26"/>
        <v>200</v>
      </c>
      <c r="R41" s="99">
        <f t="shared" si="26"/>
        <v>176</v>
      </c>
      <c r="S41" s="99">
        <f t="shared" si="26"/>
        <v>232</v>
      </c>
      <c r="T41" s="99">
        <f t="shared" si="26"/>
        <v>224</v>
      </c>
      <c r="U41" s="99">
        <f>+U56+U70+U85+U99+U113+U127+U141+U155+U169+U183+U195+U207+U222+U237+U251+U266+U281+U296+U310+U322+U337+U352+U367+U382+U397+U412+U427+U442+U456+U468+U482+U497+U512+U527+U542+U572+U587+U601+U614+U626</f>
        <v>227</v>
      </c>
      <c r="V41" s="99">
        <f>+V56+V70+V85+V99+V113+V127+V141+V155+V169+V183+V195+V207+V222+V237+V251+V266+V281+V296+V310+V322+V337+V352+V367+V382+V397+V412+V427+V442+V456+V468+V482+V497+V512+V527+V542+V572+V587+V601+V614+V626</f>
        <v>218</v>
      </c>
      <c r="W41" s="99">
        <f>+W56+W70+W85+W99+W113+W127+W141+W155+W207+W169++W222+W237+W251+W266+W281+W322+W337+W352+W367+W382+W397+W412+W427+W442+W468+W482+W497+W512+W527+W542+W572</f>
        <v>178</v>
      </c>
      <c r="X41" s="99">
        <f>+X56+X70+X85+X99+X113+X127+X141+X155+X207+X169++X222+X237+X251+X266+X281+X322+X337+X352+X367+X382+X397+X412+X427+X442+X468+X482+X497+X512+X527+X542+X572</f>
        <v>0</v>
      </c>
      <c r="Y41" s="99">
        <f>+Y56+Y70+Y85+Y99+Y113+Y127+Y141+Y155+Y207+Y169++Y222+Y237+Y251+Y266+Y281+Y322+Y337+Y352+Y367+Y382+Y397+Y412+Y427+Y442+Y468+Y482+Y497+Y512+Y527+Y542+Y572</f>
        <v>231</v>
      </c>
      <c r="Z41" s="99">
        <f t="shared" si="19"/>
        <v>175</v>
      </c>
      <c r="AA41" s="99">
        <f t="shared" si="19"/>
        <v>221</v>
      </c>
      <c r="AB41" s="99">
        <f t="shared" si="19"/>
        <v>166</v>
      </c>
      <c r="AC41" s="99">
        <f t="shared" si="19"/>
        <v>221</v>
      </c>
      <c r="AD41" s="104">
        <f>+AD56+AD70+AD85+AD99+AD113+AD127+AD141+AD155+AD207+AD169++AD222+AD237+AD251+AD266+AD281+AD322+AD337+AD352+AD367+AD382+AD397+AD412+AD427+AD442+AD468+AD482+AD497+AD512+AD527+AD542+AD572</f>
        <v>144</v>
      </c>
      <c r="AE41" s="102">
        <f t="shared" si="14"/>
        <v>193</v>
      </c>
      <c r="AF41" s="102">
        <f t="shared" si="14"/>
        <v>183</v>
      </c>
      <c r="AG41" s="99">
        <f t="shared" si="15"/>
        <v>179</v>
      </c>
      <c r="AH41" s="99">
        <f>AH56+AH70+AH85+AH99+AH113+AH127+AH141+AH155+AH169+AH183+AH196+AH207+AH222+AH237+AH251+AH266+AH281+AH296+AH310+AH322+AH337+AH352+AH367+AH382+AH397+AH412+AH427+AH442+AH456+AH468+AH482+AH497+AH512+AH527+AH542+AH557+AH572+AH587+AH601+AH614+AH626+AH638+AH653+AH667+AH681+AH696</f>
        <v>110</v>
      </c>
      <c r="AI41" s="99">
        <f>AI56+AI70+AI85+AI99+AI113+AI127+AI141+AI155+AI169+AI183+AI196+AI207+AI222+AI237+AI251+AI266+AI281+AI296+AI310+AI322+AI337+AI352+AI367+AI382+AI397+AI412+AI427+AI442+AI456+AI468+AI482+AI497+AI512+AI527+AI542+AI557+AI572+AI587+AI601+AI614+AI626+AI638+AI653+AI667+AI681+AI696</f>
        <v>526</v>
      </c>
      <c r="AJ41" s="99">
        <f>AJ56+AJ70+AJ85+AJ99+AJ113+AJ127+AJ141+AJ155+AJ169+AJ183+AJ196+AJ207+AJ222+AJ237+AJ251+AJ266+AJ281+AJ296+AJ310+AJ322+AJ337+AJ352+AJ367+AJ382+AJ397+AJ412+AJ427+AJ442+AJ456+AJ468+AJ482+AJ497+AJ512+AJ527+AJ542+AJ557+AJ572+AJ587+AJ601+AJ614+AJ626+AJ638+AJ653+AJ667+AJ681+AJ696</f>
        <v>144</v>
      </c>
      <c r="AK41" s="99">
        <f>AK56+AK70+AK85+AK99+AK113+AK127+AK141+AK155+AK169+AK183+AK196+AK207+AK222+AK237+AK251+AK266+AK281+AK296+AK310+AK322+AK337+AK352+AK367+AK382+AK397+AK412+AK427+AK442+AK456+AK468+AK482+AK497+AK512+AK527+AK542+AK557+AK572+AK587+AK601+AK614+AK626+AK638+AK653+AK667+AK681+AK696</f>
        <v>150</v>
      </c>
      <c r="AL41" s="99">
        <f>AL56+AL70+AL85+AL99+AL113+AL127+AL141+AL155+AL169+AL183+AL196+AL207+AL222+AL237+AL251+AL266+AL281+AL296+AL310+AL322+AL337+AL352+AL367+AL382+AL397+AL412+AL427+AL442+AL456+AL468+AL482+AL497+AL512+AL527+AL542+AL557+AL572+AL587+AL601+AL614+AL626+AL638+AL653+AL667+AL681+AL696</f>
        <v>104</v>
      </c>
      <c r="AM41" s="83"/>
      <c r="AN41" s="101" t="s">
        <v>88</v>
      </c>
      <c r="AO41" s="103">
        <v>10456</v>
      </c>
      <c r="AP41" s="98">
        <v>10</v>
      </c>
      <c r="AQ41" s="19"/>
      <c r="AR41" s="48"/>
    </row>
    <row r="42" spans="1:44" hidden="1" x14ac:dyDescent="0.25">
      <c r="A42" s="81" t="str">
        <f>A32&amp;"-"&amp;C42</f>
        <v>5-Ser Pilo Paga</v>
      </c>
      <c r="B42" s="86"/>
      <c r="C42" s="95" t="s">
        <v>61</v>
      </c>
      <c r="D42" s="99">
        <f t="shared" ref="D42:T42" si="27">+D57+D71+D86+D100+D114+D142+D156+D185+D197+D208+D223+D238+D252+D267+D282+D297+D312+D323+D338+D353+D368+D383+D398+D413+D443+D458+D469+D483+D498+D513+D528+D543+D573+D588+D604+D616+D639</f>
        <v>0</v>
      </c>
      <c r="E42" s="99">
        <f t="shared" si="27"/>
        <v>0</v>
      </c>
      <c r="F42" s="99">
        <f t="shared" si="27"/>
        <v>0</v>
      </c>
      <c r="G42" s="99">
        <f t="shared" si="27"/>
        <v>0</v>
      </c>
      <c r="H42" s="99">
        <f t="shared" si="27"/>
        <v>0</v>
      </c>
      <c r="I42" s="99">
        <f t="shared" si="27"/>
        <v>0</v>
      </c>
      <c r="J42" s="99">
        <f t="shared" si="27"/>
        <v>0</v>
      </c>
      <c r="K42" s="99">
        <f t="shared" si="27"/>
        <v>0</v>
      </c>
      <c r="L42" s="99">
        <f t="shared" si="27"/>
        <v>0</v>
      </c>
      <c r="M42" s="99"/>
      <c r="N42" s="99">
        <f t="shared" si="27"/>
        <v>0</v>
      </c>
      <c r="O42" s="99">
        <f t="shared" si="27"/>
        <v>0</v>
      </c>
      <c r="P42" s="99">
        <f t="shared" si="27"/>
        <v>0</v>
      </c>
      <c r="Q42" s="99">
        <f t="shared" si="27"/>
        <v>0</v>
      </c>
      <c r="R42" s="99">
        <f t="shared" si="27"/>
        <v>0</v>
      </c>
      <c r="S42" s="99">
        <f t="shared" si="27"/>
        <v>0</v>
      </c>
      <c r="T42" s="99">
        <f t="shared" si="27"/>
        <v>0</v>
      </c>
      <c r="U42" s="99">
        <v>0</v>
      </c>
      <c r="V42" s="99">
        <v>0</v>
      </c>
      <c r="W42" s="99">
        <f>+W57+W71+W86+W100+W114+W128+W142+W156+W170+W185+W197+W208+W223+W238+W252+W267+W282+W297+W312+W323+W338+W353+W368+W383+W398+W413+W428+W443+W458+W469+W483+W498+W513+W528+W543+W573+W588+W604+W616+W639+5</f>
        <v>620</v>
      </c>
      <c r="X42" s="99">
        <f>+X57+X71+X86+X100+X114+X128+X142+X156+X170+X185+X197+X208+X223+X238+X252+X267+X282+X297+X312+X323+X338+X353+X368+X383+X398+X413+X428+X443+X458+X469+X483+X498+X513+X528+X543+X573+X588+X604+X616+X639+6</f>
        <v>634</v>
      </c>
      <c r="Y42" s="102">
        <f>+Y57+Y71+Y86+Y100+Y114+Y128+Y142+Y156+Y170+Y185+Y197+Y208+Y223+Y238+Y252+Y267+Y282+Y297+Y312+Y323+Y338+Y353+Y368+Y383+Y398+Y413+Y428+Y443+Y458+Y469+Y483+Y498+Y513+Y528+Y543+Y573+Y588+Y601+Y616+Y639+Y558+1</f>
        <v>1179</v>
      </c>
      <c r="Z42" s="102">
        <f>+Z57+Z71+Z86+Z100+Z114+Z128+Z142+Z156+Z170+Z185+Z197+Z208+Z223+Z238+Z252+Z267+Z282+Z297+Z312+Z323+Z338+Z353+Z368+Z383+Z398+Z413+Z428+Z443+Z458+Z469+Z483+Z498+Z513+Z528+Z543+Z573+Z588+Z601+Z616+Z639+Z558+9</f>
        <v>1214</v>
      </c>
      <c r="AA42" s="102">
        <f>+AA57+AA71+AA86+AA100+AA114+AA128+AA142+AA156+AA170+AA185+AA197+AA208+AA223+AA238+AA252+AA267+AA282+AA297+AA312+AA323+AA338+AA353+AA368+AA383+AA398+AA413+AA428+AA443+AA458+AA469+AA483+AA498+AA513+AA528+AA543+AA573+AA588+AA601+AA616+AA639+AA558-2</f>
        <v>1252</v>
      </c>
      <c r="AB42" s="102">
        <f>+AB57+AB71+AB86+AB100+AB114+AB128+AB142+AB156+AB170+AB185+AB197+AB208+AB223+AB238+AB252+AB267+AB282+AB297+AB312+AB323+AB338+AB353+AB368+AB383+AB398+AB413+AB428+AB443+AB458+AB469+AB483+AB498+AB513+AB528+AB543+AB573+AB588+AB601+AB616+AB639+AB558+3</f>
        <v>1233</v>
      </c>
      <c r="AC42" s="102">
        <f>+AC57+AC71+AC86+AC100+AC114+AC128+AC142+AC156+AC170+AC185+AC197+AC208+AC223+AC238+AC252+AC267+AC282+AC297+AC312+AC323+AC338+AC353+AC368+AC383+AC398+AC413+AC428+AC443+AC458+AC469+AC483+AC498+AC513+AC528+AC543+AC573+AC588+AC601+AC616+AC639+AC558+1</f>
        <v>1307</v>
      </c>
      <c r="AD42" s="102">
        <f>+AD57+AD71+AD86+AD100+AD114+AD128+AD142+AD156+AD170+AD185+AD197+AD208+AD223+AD238+AD252+AD267+AD282+AD297+AD312+AD323+AD338+AD353+AD368+AD383+AD398+AD413+AD428+AD443+AD458+AD469+AD483+AD498+AD513+AD528+AD543+AD573+AD588+AD616+AD639+AD558+1</f>
        <v>1309</v>
      </c>
      <c r="AE42" s="102">
        <f>AE57+AE71+AE86+AE100+AE114+AE128+AE142+AE156+AE170+AE185+AE197+AE208+AE223+AE238+AE252+AE267+AE282+AE297+AE312+AE323+AE338+AE353+AE368+AE383+AE398+AE413+AE428+AE443+AE458+AE469+AE483+AE498+AE513+AE528+AE543+AE558+AE573+AE588+AE604+AE617+AE628+AE639</f>
        <v>1169</v>
      </c>
      <c r="AF42" s="102">
        <f>AF57+AF71+AF86+AF100+AF114+AF128+AF142+AF156+AF170+AF185+AF197+AF208+AF223+AF238+AF252+AF267+AF282+AF297+AF312+AF323+AF338+AF353+AF368+AF383+AF398+AF413+AF428+AF443+AF458+AF469+AF483+AF498+AF513+AF528+AF543+AF558+AF573+AF588+AF604+AF617+AF628+AF639</f>
        <v>20</v>
      </c>
      <c r="AG42" s="99">
        <f t="shared" si="15"/>
        <v>2</v>
      </c>
      <c r="AH42" s="99">
        <f>AH57+AH71+AH86+AH100+AH114+AH128+AH142+AH156+AH170+AH208+AH223+AH238+AH252+AH267+AH282+AH297+AH323+AH338+AH353+AH368+AH383+AH398+AH413+AH428+AH443+AH469+AH483+AH498+AH513+AH528+AH543+AH558+AH573+AH588+AH615+AH627+AH639+AH654+AH668+AH682+AH697</f>
        <v>473</v>
      </c>
      <c r="AI42" s="99">
        <f>AI57+AI71+AI86+AI100+AI114+AI128+AI142+AI156+AI170+AI208+AI223+AI238+AI252+AI267+AI282+AI297+AI323+AI338+AI353+AI368+AI383+AI398+AI413+AI428+AI443+AI469+AI483+AI498+AI513+AI528+AI543+AI558+AI573+AI588+AI615+AI627+AI639+AI654+AI668+AI682+AI697</f>
        <v>0</v>
      </c>
      <c r="AJ42" s="99">
        <f>AJ57+AJ71+AJ86+AJ100+AJ114+AJ128+AJ142+AJ156+AJ170+AJ208+AJ223+AJ238+AJ252+AJ267+AJ282+AJ297+AJ323+AJ338+AJ353+AJ368+AJ383+AJ398+AJ413+AJ428+AJ443+AJ469+AJ483+AJ498+AJ513+AJ528+AJ543+AJ558+AJ573+AJ588+AJ615+AJ627+AJ639+AJ654+AJ668+AJ682+AJ697</f>
        <v>0</v>
      </c>
      <c r="AK42" s="99">
        <f>AK57+AK71+AK86+AK100+AK114+AK128+AK142+AK156+AK170+AK208+AK223+AK238+AK252+AK267+AK282+AK297+AK323+AK338+AK353+AK368+AK383+AK398+AK413+AK428+AK443+AK469+AK483+AK498+AK513+AK528+AK543+AK558+AK573+AK588+AK615+AK627+AK639+AK654+AK668+AK682+AK697</f>
        <v>1</v>
      </c>
      <c r="AL42" s="99">
        <f>AL57+AL71+AL86+AL100+AL114+AL128+AL142+AL156+AL170+AL208+AL223+AL238+AL252+AL267+AL282+AL297+AL323+AL338+AL353+AL368+AL383+AL398+AL413+AL428+AL443+AL469+AL483+AL498+AL513+AL528+AL543+AL558+AL573+AL588+AL615+AL627+AL639+AL654+AL668+AL682+AL697</f>
        <v>1</v>
      </c>
      <c r="AM42" s="83"/>
      <c r="AN42" s="101" t="s">
        <v>90</v>
      </c>
      <c r="AO42" s="103">
        <v>12927</v>
      </c>
      <c r="AP42" s="98">
        <v>11</v>
      </c>
      <c r="AQ42" s="19"/>
      <c r="AR42" s="48"/>
    </row>
    <row r="43" spans="1:44" ht="25.5" hidden="1" x14ac:dyDescent="0.25">
      <c r="A43" s="81" t="str">
        <f>A33&amp;"-"&amp;C43</f>
        <v>-Doble Programa</v>
      </c>
      <c r="B43" s="86"/>
      <c r="C43" s="95" t="s">
        <v>63</v>
      </c>
      <c r="D43" s="99"/>
      <c r="E43" s="99">
        <f t="shared" ref="E43:V43" si="28">+E58+E72+E87+E101+E115+E143+E157+E209+E224+E239+E253+E268+E283+E298+E313+E324+E339+E354+E369+E384+E399+E414+E444+E459+E470+E484+E499+E514+E529+E544+E574+E589</f>
        <v>4</v>
      </c>
      <c r="F43" s="99">
        <f t="shared" si="28"/>
        <v>0</v>
      </c>
      <c r="G43" s="99">
        <f t="shared" si="28"/>
        <v>0</v>
      </c>
      <c r="H43" s="99">
        <f t="shared" si="28"/>
        <v>0</v>
      </c>
      <c r="I43" s="99">
        <f t="shared" si="28"/>
        <v>0</v>
      </c>
      <c r="J43" s="99">
        <f t="shared" si="28"/>
        <v>0</v>
      </c>
      <c r="K43" s="99">
        <f t="shared" si="28"/>
        <v>0</v>
      </c>
      <c r="L43" s="99">
        <f t="shared" si="28"/>
        <v>0</v>
      </c>
      <c r="M43" s="99"/>
      <c r="N43" s="99">
        <f t="shared" si="28"/>
        <v>0</v>
      </c>
      <c r="O43" s="99">
        <f t="shared" si="28"/>
        <v>0</v>
      </c>
      <c r="P43" s="99">
        <f t="shared" si="28"/>
        <v>0</v>
      </c>
      <c r="Q43" s="99">
        <f t="shared" si="28"/>
        <v>0</v>
      </c>
      <c r="R43" s="99">
        <f t="shared" si="28"/>
        <v>0</v>
      </c>
      <c r="S43" s="99">
        <f t="shared" si="28"/>
        <v>0</v>
      </c>
      <c r="T43" s="99">
        <f t="shared" si="28"/>
        <v>0</v>
      </c>
      <c r="U43" s="99">
        <f t="shared" si="28"/>
        <v>482</v>
      </c>
      <c r="V43" s="99">
        <f t="shared" si="28"/>
        <v>536</v>
      </c>
      <c r="W43" s="99">
        <v>348</v>
      </c>
      <c r="X43" s="99">
        <v>335</v>
      </c>
      <c r="Y43" s="102">
        <v>308</v>
      </c>
      <c r="Z43" s="102">
        <v>333</v>
      </c>
      <c r="AA43" s="102">
        <f>+AA58+AA72+AA87+AA101+AA115+AA129+AA143+AA157+AA171+AA186+AA198+AA209+AA224+AA239+AA253+AA268+AA283+AA298+AA313+AA324+AA339+AA354+AA369+AA384+AA399+AA414+AA429+AA444+AA459+AA470+AA484+AA499+AA514+AA529+AA544+AA574+AA589+AA602+AA617+AA640</f>
        <v>389</v>
      </c>
      <c r="AB43" s="102">
        <f>+AB58+AB72+AB87+AB101+AB115+AB129+AB143+AB157+AB171+AB186+AB198+AB209+AB224+AB239+AB253+AB268+AB283+AB298+AB313+AB324+AB339+AB354+AB369+AB384+AB399+AB414+AB429+AB444+AB459+AB470+AB484+AB499+AB514+AB529+AB544+AB574+AB589+AB602+AB617+AB640</f>
        <v>280</v>
      </c>
      <c r="AC43" s="102">
        <f>+AC58+AC72+AC87+AC101+AC115+AC129+AC143+AC157+AC171+AC186+AC198+AC209+AC224+AC239+AC253+AC268+AC283+AC298+AC313+AC324+AC339+AC354+AC369+AC384+AC399+AC414+AC429+AC444+AC459+AC470+AC484+AC499+AC514+AC529+AC544+AC574+AC589+AC604+AC617+AC640+AC559</f>
        <v>239</v>
      </c>
      <c r="AD43" s="102">
        <f>+AD58+AD72+AD87+AD101+AD115+AD129+AD143+AD157+AD171+AD186+AD198+AD209+AD224+AD239+AD253+AD268+AD283+AD298+AD313+AD324+AD339+AD354+AD369+AD384+AD399+AD414+AD429+AD444+AD459+AD470+AD484+AD499+AD514+AD529+AD544+AD574+AD589+AD602+AD617+AD640+AD559</f>
        <v>234</v>
      </c>
      <c r="AE43" s="102">
        <f>+AE58+AE72+AE87+AE101+AE115+AE129+AE143+AE157+AE171+AE186+AE198+AE209+AE224+AE239+AE253+AE268+AE283+AE298+AE313+AE324+AE339+AE354+AE369+AE384+AE399+AE414+AE429+AE444+AE459+AE470+AE484+AE499+AE514+AE529+AE544+AE574+AE589+AE602+AE617+AE640+AE559</f>
        <v>233</v>
      </c>
      <c r="AF43" s="102">
        <f>+AF58+AF72+AF87+AF101+AF115+AF129+AF143+AF157+AF171+AF186+AF198+AF209+AF224+AF239+AF253+AF268+AF283+AF298+AF313+AF324+AF339+AF354+AF369+AF384+AF399+AF414+AF429+AF444+AF459+AF470+AF484+AF499+AF514+AF529+AF544+AF574+AF589+AF602+AF617+AF640+AF559</f>
        <v>210</v>
      </c>
      <c r="AG43" s="99">
        <f>AG58+AG72+AG87+AG101+AG115+AG129+AG143+AG157+AG171+AG185+AG197+AG209+AG224+AG239+AG253+AG268+AG283+AG298+AG312+AG324+AG339+AG354+AG369+AG384+AG399+AG414+AG429+AG444+AG458+AG470+AG484+AG499+AG514+AG529+AG544+AG559+AG574+AG589+AG602+AG616+AG628+AG640+AG655+AG669</f>
        <v>191</v>
      </c>
      <c r="AH43" s="99">
        <f>AH58+AH72+AH87+AH101+AH115+AH129+AH143+AH157+AH171+AH209+AH224+AH239+AH253+AH268+AH283+AH298+AH324+AH339+AH354+AH369+AH384+AH399+AH414+AH429+AH444+AH470+AH484+AH499+AH514+AH529+AH544+AH559+AH574+AH589+AH602+AH640+AH655+AH669+AH683+AH698</f>
        <v>121</v>
      </c>
      <c r="AI43" s="99">
        <f>AI58+AI72+AI87+AI101+AI115+AI129+AI143+AI157+AI171+AI209+AI224+AI239+AI253+AI268+AI283+AI298+AI324+AI339+AI354+AI369+AI384+AI399+AI414+AI429+AI444+AI470+AI484+AI499+AI514+AI529+AI544+AI559+AI574+AI589+AI602+AI640+AI655+AI669+AI683+AI698</f>
        <v>0</v>
      </c>
      <c r="AJ43" s="99">
        <f>AJ58+AJ72+AJ87+AJ101+AJ115+AJ129+AJ143+AJ157+AJ171+AJ209+AJ224+AJ239+AJ253+AJ268+AJ283+AJ298+AJ324+AJ339+AJ354+AJ369+AJ384+AJ399+AJ414+AJ429+AJ444+AJ470+AJ484+AJ499+AJ514+AJ529+AJ544+AJ559+AJ574+AJ589+AJ602+AJ640+AJ655+AJ669+AJ683+AJ698</f>
        <v>23</v>
      </c>
      <c r="AK43" s="99">
        <f>AK58+AK72+AK87+AK101+AK115+AK129+AK143+AK157+AK171+AK209+AK224+AK239+AK253+AK268+AK283+AK298+AK324+AK339+AK354+AK369+AK384+AK399+AK414+AK429+AK444+AK470+AK484+AK499+AK514+AK529+AK544+AK559+AK574+AK589+AK602+AK640+AK655+AK669+AK683+AK698</f>
        <v>21</v>
      </c>
      <c r="AL43" s="99">
        <f>AL58+AL72+AL87+AL101+AL115+AL129+AL143+AL157+AL171+AL209+AL224+AL239+AL253+AL268+AL283+AL298+AL324+AL339+AL354+AL369+AL384+AL399+AL414+AL429+AL444+AL470+AL484+AL499+AL514+AL529+AL544+AL559+AL574+AL589+AL602+AL640+AL655+AL669+AL683+AL698</f>
        <v>0</v>
      </c>
      <c r="AM43" s="83"/>
      <c r="AN43" s="101" t="s">
        <v>91</v>
      </c>
      <c r="AO43" s="103">
        <v>54990</v>
      </c>
      <c r="AP43" s="98">
        <v>29</v>
      </c>
      <c r="AQ43" s="19"/>
      <c r="AR43" s="48"/>
    </row>
    <row r="44" spans="1:44" hidden="1" x14ac:dyDescent="0.25">
      <c r="A44" s="81" t="str">
        <f>A32&amp;"-"&amp;C44</f>
        <v>5-Generación E</v>
      </c>
      <c r="B44" s="86"/>
      <c r="C44" s="106" t="s">
        <v>65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/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f>AD59+AD73+AD88+AD102+AD116+AD130+AD144+AD158+AD172+AD184+AD196+AD210+AD225+AD240+AD254+AD269+AD284+AD299+AD311+AD325+AD340+AD355+AD370+AD385+AD400+AD415+AD430+AD445+AD457+AD471+AD485+AD500+AD515+AD530+AD545+AD560+AD575+AD590+AD604+AD615+AD627+AD641</f>
        <v>0</v>
      </c>
      <c r="AE44" s="102">
        <f>AE59+AE73+AE88+AE102+AE116+AE130+AE144+AE158+AE172+AE186+AE198+AE210+AE225+AE240+AE254+AE269+AE284+AE299+AE313+AE325+AE340+AE355+AE370+AE385+AE400+AE415+AE430+AE445+AE459+AE471+AE485+AE500+AE515+AE530+AE545+AE560+AE575+AE590+AE604+AE617+AE629+AE641</f>
        <v>14</v>
      </c>
      <c r="AF44" s="102">
        <f>AF59+AF73+AF88+AF102+AF116+AF130+AF144+AF158+AF172+AF186+AF198+AF210+AF225+AF240+AF254+AF269+AF284+AF299+AF313+AF325+AF340+AF355+AF370+AF385+AF400+AF415+AF430+AF445+AF459+AF471+AF485+AF500+AF515+AF530+AF545+AF560+AF575+AF590+AF604+AF617+AF629+AF641</f>
        <v>3</v>
      </c>
      <c r="AG44" s="99">
        <f>AG59+AG73+AG88+AG102+AG116+AG130+AG144+AG158+AG172+AG186+AG198+AG210+AG225+AG240+AG254+AG269+AG284+AG299+AG313+AG325+AG340+AG355+AG370+AG385+AG400+AG415+AG430+AG445+AG459+AG471+AG485+AG500+AG515+AG530+AG545+AG560+AG575+AG590+AG604+AG617+AG629+AG641+AG656+AG670</f>
        <v>17</v>
      </c>
      <c r="AH44" s="99">
        <f>AH59+AH73+AH88+AH102+AH116+AH130+AH144+AH158+AH172+AH186+AH198+AH210+AH225+AH240+AH254+AH269+AH284+AH299+AH313+AH325+AH340+AH355+AH370+AH385+AH400+AH415+AH430+AH445+AH459+AH471+AH485+AH500+AH515+AH530+AH545+AH560+AH575+AH590+AH604+AH617+AH629+AH641+AH656+AH670+AH684+AH699</f>
        <v>6</v>
      </c>
      <c r="AI44" s="99">
        <f>AI59+AI73+AI88+AI102+AI116+AI130+AI144+AI158+AI172+AI186+AI198+AI210+AI225+AI240+AI254+AI269+AI284+AI299+AI313+AI325+AI340+AI355+AI370+AI385+AI400+AI415+AI430+AI445+AI459+AI471+AI485+AI500+AI515+AI530+AI545+AI560+AI575+AI590+AI604+AI617+AI629+AI641+AI656+AI670+AI684+AI699</f>
        <v>0</v>
      </c>
      <c r="AJ44" s="99">
        <f>AJ59+AJ73+AJ88+AJ102+AJ116+AJ130+AJ144+AJ158+AJ172+AJ186+AJ198+AJ210+AJ225+AJ240+AJ254+AJ269+AJ284+AJ299+AJ313+AJ325+AJ340+AJ355+AJ370+AJ385+AJ400+AJ415+AJ430+AJ445+AJ459+AJ471+AJ485+AJ500+AJ515+AJ530+AJ545+AJ560+AJ575+AJ590+AJ604+AJ617+AJ629+AJ641+AJ656+AJ670+AJ684+AJ699</f>
        <v>14</v>
      </c>
      <c r="AK44" s="99">
        <f>AK59+AK73+AK88+AK102+AK116+AK130+AK144+AK158+AK172+AK186+AK198+AK210+AK225+AK240+AK254+AK269+AK284+AK299+AK313+AK325+AK340+AK355+AK370+AK385+AK400+AK415+AK430+AK445+AK459+AK471+AK485+AK500+AK515+AK530+AK545+AK560+AK575+AK590+AK604+AK617+AK629+AK641+AK656+AK670+AK684+AK699</f>
        <v>16</v>
      </c>
      <c r="AL44" s="99">
        <f>AL59+AL73+AL88+AL102+AL116+AL130+AL144+AL158+AL172+AL186+AL198+AL210+AL225+AL240+AL254+AL269+AL284+AL299+AL313+AL325+AL340+AL355+AL370+AL385+AL400+AL415+AL430+AL445+AL459+AL471+AL485+AL500+AL515+AL530+AL545+AL560+AL575+AL590+AL604+AL617+AL629+AL641+AL656+AL670+AL684+AL699</f>
        <v>15</v>
      </c>
      <c r="AM44" s="83"/>
      <c r="AN44" s="105" t="s">
        <v>92</v>
      </c>
      <c r="AO44" s="103">
        <v>11401</v>
      </c>
      <c r="AP44" s="98">
        <v>38</v>
      </c>
      <c r="AQ44" s="19"/>
      <c r="AR44" s="48"/>
    </row>
    <row r="45" spans="1:44" hidden="1" x14ac:dyDescent="0.25">
      <c r="A45" s="81"/>
      <c r="B45" s="86"/>
      <c r="C45" s="213" t="s">
        <v>657</v>
      </c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99"/>
      <c r="X45" s="99"/>
      <c r="Y45" s="102"/>
      <c r="Z45" s="102"/>
      <c r="AA45" s="102"/>
      <c r="AB45" s="102"/>
      <c r="AC45" s="102"/>
      <c r="AD45" s="102"/>
      <c r="AE45" s="102"/>
      <c r="AF45" s="102"/>
      <c r="AG45" s="99"/>
      <c r="AH45" s="99"/>
      <c r="AI45" s="99"/>
      <c r="AJ45" s="99"/>
      <c r="AK45" s="99"/>
      <c r="AL45" s="99">
        <f>AL74+AL211+AL226+AL255+AL270+AL285+AL326+AL341+AL356+AL371+AL386+AL401+AL416+AL431+AL486+AL501+AL516+AL531+AL546+AL561+AL576+AL642+AL685+AL700</f>
        <v>80</v>
      </c>
      <c r="AM45" s="83"/>
      <c r="AN45" s="105"/>
      <c r="AO45" s="103"/>
      <c r="AP45" s="98"/>
      <c r="AQ45" s="19"/>
      <c r="AR45" s="48"/>
    </row>
    <row r="46" spans="1:44" hidden="1" x14ac:dyDescent="0.25">
      <c r="A46" s="20"/>
      <c r="B46" s="86"/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83"/>
      <c r="AN46" s="105" t="s">
        <v>93</v>
      </c>
      <c r="AO46" s="103">
        <v>53997</v>
      </c>
      <c r="AP46" s="98">
        <v>39</v>
      </c>
      <c r="AQ46" s="19"/>
      <c r="AR46" s="48"/>
    </row>
    <row r="47" spans="1:44" hidden="1" x14ac:dyDescent="0.25">
      <c r="A47" s="20">
        <v>2</v>
      </c>
      <c r="B47" s="81">
        <v>1</v>
      </c>
      <c r="C47" s="109" t="s">
        <v>31</v>
      </c>
      <c r="D47" s="20">
        <f>+VLOOKUP(C47,$AN$1:$AO$43,2,FALSE)</f>
        <v>1152</v>
      </c>
      <c r="E47" s="20">
        <v>2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83"/>
      <c r="AN47" s="105" t="s">
        <v>94</v>
      </c>
      <c r="AO47" s="103">
        <v>53808</v>
      </c>
      <c r="AP47" s="98">
        <v>40</v>
      </c>
      <c r="AQ47" s="19"/>
      <c r="AR47" s="48"/>
    </row>
    <row r="48" spans="1:44" ht="25.5" hidden="1" x14ac:dyDescent="0.25">
      <c r="A48" s="18"/>
      <c r="B48" s="81"/>
      <c r="C48" s="95"/>
      <c r="D48" s="96" t="s">
        <v>40</v>
      </c>
      <c r="E48" s="96" t="s">
        <v>41</v>
      </c>
      <c r="F48" s="96" t="s">
        <v>42</v>
      </c>
      <c r="G48" s="96" t="s">
        <v>43</v>
      </c>
      <c r="H48" s="96" t="s">
        <v>44</v>
      </c>
      <c r="I48" s="96" t="s">
        <v>45</v>
      </c>
      <c r="J48" s="96" t="s">
        <v>46</v>
      </c>
      <c r="K48" s="96" t="s">
        <v>47</v>
      </c>
      <c r="L48" s="96" t="s">
        <v>48</v>
      </c>
      <c r="M48" s="96"/>
      <c r="N48" s="96" t="s">
        <v>49</v>
      </c>
      <c r="O48" s="96" t="s">
        <v>19</v>
      </c>
      <c r="P48" s="96" t="s">
        <v>20</v>
      </c>
      <c r="Q48" s="96" t="s">
        <v>21</v>
      </c>
      <c r="R48" s="96" t="s">
        <v>22</v>
      </c>
      <c r="S48" s="96" t="s">
        <v>23</v>
      </c>
      <c r="T48" s="96" t="s">
        <v>24</v>
      </c>
      <c r="U48" s="96" t="s">
        <v>25</v>
      </c>
      <c r="V48" s="96" t="s">
        <v>26</v>
      </c>
      <c r="W48" s="96" t="s">
        <v>27</v>
      </c>
      <c r="X48" s="96" t="s">
        <v>28</v>
      </c>
      <c r="Y48" s="110" t="s">
        <v>29</v>
      </c>
      <c r="Z48" s="110" t="s">
        <v>3</v>
      </c>
      <c r="AA48" s="110" t="s">
        <v>4</v>
      </c>
      <c r="AB48" s="110" t="s">
        <v>5</v>
      </c>
      <c r="AC48" s="110" t="s">
        <v>6</v>
      </c>
      <c r="AD48" s="110" t="s">
        <v>7</v>
      </c>
      <c r="AE48" s="110" t="s">
        <v>8</v>
      </c>
      <c r="AF48" s="110" t="s">
        <v>166</v>
      </c>
      <c r="AG48" s="110" t="str">
        <f>+AG33</f>
        <v>2020-I</v>
      </c>
      <c r="AH48" s="110" t="str">
        <f>+AH33</f>
        <v>2020-II</v>
      </c>
      <c r="AI48" s="110" t="str">
        <f>+AI33</f>
        <v>2021-I</v>
      </c>
      <c r="AJ48" s="110" t="s">
        <v>646</v>
      </c>
      <c r="AK48" s="110"/>
      <c r="AL48" s="110"/>
      <c r="AM48" s="83"/>
      <c r="AN48" s="105" t="s">
        <v>95</v>
      </c>
      <c r="AO48" s="103">
        <v>53707</v>
      </c>
      <c r="AP48" s="98">
        <v>41</v>
      </c>
      <c r="AQ48" s="19"/>
      <c r="AR48" s="48"/>
    </row>
    <row r="49" spans="1:44" hidden="1" x14ac:dyDescent="0.25">
      <c r="A49" s="81" t="s">
        <v>169</v>
      </c>
      <c r="B49" s="81" t="s">
        <v>170</v>
      </c>
      <c r="C49" s="95" t="s">
        <v>9</v>
      </c>
      <c r="D49" s="99">
        <v>56</v>
      </c>
      <c r="E49" s="99">
        <v>72</v>
      </c>
      <c r="F49" s="99">
        <v>84</v>
      </c>
      <c r="G49" s="99">
        <v>76</v>
      </c>
      <c r="H49" s="99">
        <v>71</v>
      </c>
      <c r="I49" s="99">
        <v>78</v>
      </c>
      <c r="J49" s="99">
        <v>90</v>
      </c>
      <c r="K49" s="99">
        <v>88</v>
      </c>
      <c r="L49" s="99">
        <v>100</v>
      </c>
      <c r="M49" s="99"/>
      <c r="N49" s="99">
        <v>91</v>
      </c>
      <c r="O49" s="99">
        <v>113</v>
      </c>
      <c r="P49" s="99">
        <v>97</v>
      </c>
      <c r="Q49" s="99">
        <v>90</v>
      </c>
      <c r="R49" s="99">
        <v>102</v>
      </c>
      <c r="S49" s="99">
        <v>77</v>
      </c>
      <c r="T49" s="99">
        <v>63</v>
      </c>
      <c r="U49" s="99">
        <v>65</v>
      </c>
      <c r="V49" s="99">
        <v>74</v>
      </c>
      <c r="W49" s="99">
        <v>79</v>
      </c>
      <c r="X49" s="99">
        <v>42</v>
      </c>
      <c r="Y49" s="111">
        <v>96</v>
      </c>
      <c r="Z49" s="111">
        <v>56</v>
      </c>
      <c r="AA49" s="111">
        <v>63</v>
      </c>
      <c r="AB49" s="112">
        <v>51</v>
      </c>
      <c r="AC49" s="112">
        <v>63</v>
      </c>
      <c r="AD49" s="112">
        <v>37</v>
      </c>
      <c r="AE49" s="113">
        <v>51</v>
      </c>
      <c r="AF49" s="113">
        <v>41</v>
      </c>
      <c r="AG49" s="113">
        <v>51</v>
      </c>
      <c r="AH49" s="113">
        <v>14</v>
      </c>
      <c r="AI49" s="113">
        <v>43</v>
      </c>
      <c r="AJ49" s="113">
        <v>31</v>
      </c>
      <c r="AK49" s="113">
        <v>33</v>
      </c>
      <c r="AL49" s="113">
        <v>34</v>
      </c>
      <c r="AM49" s="100"/>
      <c r="AN49" s="48"/>
      <c r="AO49" s="48"/>
      <c r="AP49" s="48"/>
      <c r="AQ49" s="19"/>
      <c r="AR49" s="48"/>
    </row>
    <row r="50" spans="1:44" hidden="1" x14ac:dyDescent="0.25">
      <c r="A50" s="81" t="s">
        <v>171</v>
      </c>
      <c r="B50" s="81" t="s">
        <v>172</v>
      </c>
      <c r="C50" s="95" t="s">
        <v>10</v>
      </c>
      <c r="D50" s="99">
        <v>49</v>
      </c>
      <c r="E50" s="99">
        <v>69</v>
      </c>
      <c r="F50" s="99">
        <v>76</v>
      </c>
      <c r="G50" s="99">
        <v>66</v>
      </c>
      <c r="H50" s="99">
        <v>66</v>
      </c>
      <c r="I50" s="99">
        <v>75</v>
      </c>
      <c r="J50" s="99">
        <v>84</v>
      </c>
      <c r="K50" s="99">
        <v>86</v>
      </c>
      <c r="L50" s="99">
        <v>97</v>
      </c>
      <c r="M50" s="99"/>
      <c r="N50" s="99">
        <v>88</v>
      </c>
      <c r="O50" s="99">
        <v>109</v>
      </c>
      <c r="P50" s="99">
        <v>94</v>
      </c>
      <c r="Q50" s="99">
        <v>87</v>
      </c>
      <c r="R50" s="99">
        <v>99</v>
      </c>
      <c r="S50" s="99">
        <v>75</v>
      </c>
      <c r="T50" s="99">
        <v>61</v>
      </c>
      <c r="U50" s="99">
        <v>63</v>
      </c>
      <c r="V50" s="99">
        <v>72</v>
      </c>
      <c r="W50" s="99">
        <v>77</v>
      </c>
      <c r="X50" s="99">
        <v>35</v>
      </c>
      <c r="Y50" s="111">
        <v>56</v>
      </c>
      <c r="Z50" s="111">
        <v>48</v>
      </c>
      <c r="AA50" s="111">
        <v>53</v>
      </c>
      <c r="AB50" s="112">
        <v>39</v>
      </c>
      <c r="AC50" s="112">
        <v>45</v>
      </c>
      <c r="AD50" s="112">
        <v>37</v>
      </c>
      <c r="AE50" s="112">
        <v>35</v>
      </c>
      <c r="AF50" s="112">
        <v>33</v>
      </c>
      <c r="AG50" s="112">
        <v>44</v>
      </c>
      <c r="AH50" s="112">
        <v>13</v>
      </c>
      <c r="AI50" s="112">
        <v>35</v>
      </c>
      <c r="AJ50" s="112">
        <v>26</v>
      </c>
      <c r="AK50" s="112">
        <v>27</v>
      </c>
      <c r="AL50" s="112">
        <v>26</v>
      </c>
      <c r="AM50" s="83"/>
      <c r="AN50" s="48"/>
      <c r="AO50" s="48"/>
      <c r="AP50" s="48"/>
      <c r="AQ50" s="19"/>
      <c r="AR50" s="48"/>
    </row>
    <row r="51" spans="1:44" hidden="1" x14ac:dyDescent="0.25">
      <c r="A51" s="81" t="s">
        <v>173</v>
      </c>
      <c r="B51" s="81" t="s">
        <v>174</v>
      </c>
      <c r="C51" s="95" t="s">
        <v>53</v>
      </c>
      <c r="D51" s="99">
        <v>23</v>
      </c>
      <c r="E51" s="99">
        <v>18</v>
      </c>
      <c r="F51" s="99">
        <v>32</v>
      </c>
      <c r="G51" s="99">
        <v>21</v>
      </c>
      <c r="H51" s="99">
        <v>26</v>
      </c>
      <c r="I51" s="99">
        <v>22</v>
      </c>
      <c r="J51" s="99">
        <v>27</v>
      </c>
      <c r="K51" s="99">
        <v>35</v>
      </c>
      <c r="L51" s="99">
        <v>41</v>
      </c>
      <c r="M51" s="99"/>
      <c r="N51" s="99">
        <v>27</v>
      </c>
      <c r="O51" s="99">
        <v>21</v>
      </c>
      <c r="P51" s="99">
        <v>24</v>
      </c>
      <c r="Q51" s="99">
        <v>23</v>
      </c>
      <c r="R51" s="99">
        <v>24</v>
      </c>
      <c r="S51" s="99">
        <v>13</v>
      </c>
      <c r="T51" s="99">
        <v>15</v>
      </c>
      <c r="U51" s="99">
        <v>23</v>
      </c>
      <c r="V51" s="99">
        <v>19</v>
      </c>
      <c r="W51" s="99">
        <v>25</v>
      </c>
      <c r="X51" s="99">
        <v>16</v>
      </c>
      <c r="Y51" s="111">
        <v>25</v>
      </c>
      <c r="Z51" s="111">
        <v>18</v>
      </c>
      <c r="AA51" s="111">
        <v>24</v>
      </c>
      <c r="AB51" s="112">
        <v>15</v>
      </c>
      <c r="AC51" s="112">
        <v>15</v>
      </c>
      <c r="AD51" s="112">
        <v>15</v>
      </c>
      <c r="AE51" s="112">
        <v>16</v>
      </c>
      <c r="AF51" s="112">
        <v>6</v>
      </c>
      <c r="AG51" s="112">
        <v>23</v>
      </c>
      <c r="AH51" s="112">
        <v>4</v>
      </c>
      <c r="AI51" s="112">
        <v>10</v>
      </c>
      <c r="AJ51" s="112">
        <v>9</v>
      </c>
      <c r="AK51" s="112">
        <v>11</v>
      </c>
      <c r="AL51" s="112">
        <v>11</v>
      </c>
      <c r="AM51" s="83"/>
      <c r="AN51" s="48"/>
      <c r="AO51" s="48"/>
      <c r="AP51" s="48"/>
      <c r="AQ51" s="19"/>
      <c r="AR51" s="48"/>
    </row>
    <row r="52" spans="1:44" hidden="1" x14ac:dyDescent="0.25">
      <c r="A52" s="81" t="s">
        <v>175</v>
      </c>
      <c r="B52" s="81" t="s">
        <v>176</v>
      </c>
      <c r="C52" s="95" t="s">
        <v>54</v>
      </c>
      <c r="D52" s="99"/>
      <c r="E52" s="99"/>
      <c r="F52" s="99"/>
      <c r="G52" s="99"/>
      <c r="H52" s="99"/>
      <c r="I52" s="99">
        <v>2</v>
      </c>
      <c r="J52" s="99">
        <v>3</v>
      </c>
      <c r="K52" s="99">
        <v>5</v>
      </c>
      <c r="L52" s="99">
        <v>5</v>
      </c>
      <c r="M52" s="99"/>
      <c r="N52" s="99">
        <v>7</v>
      </c>
      <c r="O52" s="99">
        <v>9</v>
      </c>
      <c r="P52" s="99">
        <v>6</v>
      </c>
      <c r="Q52" s="99">
        <v>6</v>
      </c>
      <c r="R52" s="99">
        <v>7</v>
      </c>
      <c r="S52" s="99">
        <v>6</v>
      </c>
      <c r="T52" s="99">
        <v>1</v>
      </c>
      <c r="U52" s="99">
        <v>5</v>
      </c>
      <c r="V52" s="99">
        <v>2</v>
      </c>
      <c r="W52" s="99">
        <v>0</v>
      </c>
      <c r="X52" s="99">
        <v>2</v>
      </c>
      <c r="Y52" s="111">
        <v>3</v>
      </c>
      <c r="Z52" s="111">
        <v>1</v>
      </c>
      <c r="AA52" s="111">
        <v>1</v>
      </c>
      <c r="AB52" s="112">
        <v>2</v>
      </c>
      <c r="AC52" s="112">
        <v>6</v>
      </c>
      <c r="AD52" s="112">
        <v>7</v>
      </c>
      <c r="AE52" s="112">
        <v>5</v>
      </c>
      <c r="AF52" s="112">
        <v>7</v>
      </c>
      <c r="AG52" s="112">
        <v>3</v>
      </c>
      <c r="AH52" s="112">
        <v>1</v>
      </c>
      <c r="AI52" s="112">
        <v>8</v>
      </c>
      <c r="AJ52" s="112">
        <v>5</v>
      </c>
      <c r="AK52" s="112">
        <v>8</v>
      </c>
      <c r="AL52" s="112">
        <v>6</v>
      </c>
      <c r="AM52" s="83"/>
      <c r="AN52" s="48"/>
      <c r="AO52" s="48"/>
      <c r="AP52" s="48"/>
      <c r="AQ52" s="19"/>
      <c r="AR52" s="48"/>
    </row>
    <row r="53" spans="1:44" ht="25.5" hidden="1" x14ac:dyDescent="0.25">
      <c r="A53" s="81" t="s">
        <v>177</v>
      </c>
      <c r="B53" s="81" t="s">
        <v>178</v>
      </c>
      <c r="C53" s="95" t="s">
        <v>89</v>
      </c>
      <c r="D53" s="99">
        <v>3</v>
      </c>
      <c r="E53" s="99">
        <v>4</v>
      </c>
      <c r="F53" s="99">
        <v>3</v>
      </c>
      <c r="G53" s="99">
        <v>7</v>
      </c>
      <c r="H53" s="99">
        <v>5</v>
      </c>
      <c r="I53" s="99">
        <v>6</v>
      </c>
      <c r="J53" s="99">
        <v>6</v>
      </c>
      <c r="K53" s="99">
        <v>3</v>
      </c>
      <c r="L53" s="99">
        <v>2</v>
      </c>
      <c r="M53" s="99"/>
      <c r="N53" s="99">
        <v>8</v>
      </c>
      <c r="O53" s="99">
        <v>13</v>
      </c>
      <c r="P53" s="99">
        <v>6</v>
      </c>
      <c r="Q53" s="99">
        <v>10</v>
      </c>
      <c r="R53" s="99">
        <v>6</v>
      </c>
      <c r="S53" s="99">
        <v>2</v>
      </c>
      <c r="T53" s="99">
        <v>3</v>
      </c>
      <c r="U53" s="99">
        <v>3</v>
      </c>
      <c r="V53" s="99">
        <v>4</v>
      </c>
      <c r="W53" s="99">
        <v>5</v>
      </c>
      <c r="X53" s="99">
        <v>0</v>
      </c>
      <c r="Y53" s="111">
        <v>0</v>
      </c>
      <c r="Z53" s="111">
        <v>3</v>
      </c>
      <c r="AA53" s="111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/>
      <c r="AI53" s="112"/>
      <c r="AJ53" s="112">
        <v>0</v>
      </c>
      <c r="AK53" s="112"/>
      <c r="AL53" s="112"/>
      <c r="AM53" s="83"/>
      <c r="AN53" s="48"/>
      <c r="AO53" s="48"/>
      <c r="AP53" s="48"/>
      <c r="AQ53" s="19"/>
      <c r="AR53" s="48"/>
    </row>
    <row r="54" spans="1:44" ht="25.5" hidden="1" x14ac:dyDescent="0.25">
      <c r="A54" s="81" t="s">
        <v>179</v>
      </c>
      <c r="B54" s="81" t="s">
        <v>180</v>
      </c>
      <c r="C54" s="95" t="s">
        <v>55</v>
      </c>
      <c r="D54" s="99">
        <v>4</v>
      </c>
      <c r="E54" s="99">
        <v>9</v>
      </c>
      <c r="F54" s="99">
        <v>6</v>
      </c>
      <c r="G54" s="99">
        <v>7</v>
      </c>
      <c r="H54" s="99">
        <v>1</v>
      </c>
      <c r="I54" s="99">
        <v>12</v>
      </c>
      <c r="J54" s="99">
        <v>11</v>
      </c>
      <c r="K54" s="99">
        <v>11</v>
      </c>
      <c r="L54" s="99">
        <v>13</v>
      </c>
      <c r="M54" s="99"/>
      <c r="N54" s="99">
        <v>12</v>
      </c>
      <c r="O54" s="99">
        <v>8</v>
      </c>
      <c r="P54" s="99">
        <v>11</v>
      </c>
      <c r="Q54" s="99">
        <v>2</v>
      </c>
      <c r="R54" s="99">
        <v>11</v>
      </c>
      <c r="S54" s="99">
        <v>7</v>
      </c>
      <c r="T54" s="99">
        <v>8</v>
      </c>
      <c r="U54" s="99">
        <v>2</v>
      </c>
      <c r="V54" s="99">
        <v>8</v>
      </c>
      <c r="W54" s="99">
        <v>5</v>
      </c>
      <c r="X54" s="99">
        <v>4</v>
      </c>
      <c r="Y54" s="111">
        <v>2</v>
      </c>
      <c r="Z54" s="111">
        <v>7</v>
      </c>
      <c r="AA54" s="111">
        <v>7</v>
      </c>
      <c r="AB54" s="112">
        <v>12</v>
      </c>
      <c r="AC54" s="112">
        <v>2</v>
      </c>
      <c r="AD54" s="112">
        <v>3</v>
      </c>
      <c r="AE54" s="112">
        <v>3</v>
      </c>
      <c r="AF54" s="112">
        <v>7</v>
      </c>
      <c r="AG54" s="112">
        <v>3</v>
      </c>
      <c r="AH54" s="112">
        <v>3</v>
      </c>
      <c r="AI54" s="112">
        <v>3</v>
      </c>
      <c r="AJ54" s="112">
        <v>2</v>
      </c>
      <c r="AK54" s="112">
        <v>1</v>
      </c>
      <c r="AL54" s="112">
        <v>2</v>
      </c>
      <c r="AM54" s="83"/>
      <c r="AN54" s="14"/>
      <c r="AO54" s="14"/>
      <c r="AP54" s="14"/>
      <c r="AQ54" s="19"/>
      <c r="AR54" s="48"/>
    </row>
    <row r="55" spans="1:44" hidden="1" x14ac:dyDescent="0.25">
      <c r="A55" s="81" t="s">
        <v>181</v>
      </c>
      <c r="B55" s="81" t="s">
        <v>182</v>
      </c>
      <c r="C55" s="95" t="s">
        <v>57</v>
      </c>
      <c r="D55" s="99">
        <v>10</v>
      </c>
      <c r="E55" s="99">
        <v>13</v>
      </c>
      <c r="F55" s="99">
        <v>9</v>
      </c>
      <c r="G55" s="99">
        <v>7</v>
      </c>
      <c r="H55" s="99">
        <v>9</v>
      </c>
      <c r="I55" s="99">
        <v>15</v>
      </c>
      <c r="J55" s="99">
        <v>5</v>
      </c>
      <c r="K55" s="99">
        <v>16</v>
      </c>
      <c r="L55" s="99">
        <v>13</v>
      </c>
      <c r="M55" s="99"/>
      <c r="N55" s="99">
        <v>15</v>
      </c>
      <c r="O55" s="99">
        <v>8</v>
      </c>
      <c r="P55" s="99">
        <v>14</v>
      </c>
      <c r="Q55" s="99">
        <v>3</v>
      </c>
      <c r="R55" s="99">
        <v>17</v>
      </c>
      <c r="S55" s="99">
        <v>12</v>
      </c>
      <c r="T55" s="99">
        <v>16</v>
      </c>
      <c r="U55" s="99">
        <v>9</v>
      </c>
      <c r="V55" s="99">
        <v>10</v>
      </c>
      <c r="W55" s="99">
        <v>9</v>
      </c>
      <c r="X55" s="99">
        <v>0</v>
      </c>
      <c r="Y55" s="111">
        <v>14</v>
      </c>
      <c r="Z55" s="111">
        <v>7</v>
      </c>
      <c r="AA55" s="111">
        <v>14</v>
      </c>
      <c r="AB55" s="112">
        <v>11</v>
      </c>
      <c r="AC55" s="112">
        <v>7</v>
      </c>
      <c r="AD55" s="112">
        <v>9</v>
      </c>
      <c r="AE55" s="112">
        <v>5</v>
      </c>
      <c r="AF55" s="112">
        <v>14</v>
      </c>
      <c r="AG55" s="112">
        <v>9</v>
      </c>
      <c r="AH55" s="112">
        <v>4</v>
      </c>
      <c r="AI55" s="112">
        <v>5</v>
      </c>
      <c r="AJ55" s="112">
        <v>4</v>
      </c>
      <c r="AK55" s="112">
        <v>4</v>
      </c>
      <c r="AL55" s="112">
        <v>4</v>
      </c>
      <c r="AM55" s="83"/>
      <c r="AN55" s="14"/>
      <c r="AO55" s="14"/>
      <c r="AP55" s="14"/>
      <c r="AQ55" s="19"/>
      <c r="AR55" s="48"/>
    </row>
    <row r="56" spans="1:44" hidden="1" x14ac:dyDescent="0.25">
      <c r="A56" s="81" t="s">
        <v>183</v>
      </c>
      <c r="B56" s="81" t="s">
        <v>184</v>
      </c>
      <c r="C56" s="95" t="s">
        <v>59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>
        <v>15</v>
      </c>
      <c r="P56" s="114">
        <v>7</v>
      </c>
      <c r="Q56" s="114">
        <v>9</v>
      </c>
      <c r="R56" s="114">
        <v>9</v>
      </c>
      <c r="S56" s="114">
        <v>7</v>
      </c>
      <c r="T56" s="114">
        <v>3</v>
      </c>
      <c r="U56" s="114">
        <v>5</v>
      </c>
      <c r="V56" s="114">
        <v>7</v>
      </c>
      <c r="W56" s="114">
        <v>6</v>
      </c>
      <c r="X56" s="114">
        <v>0</v>
      </c>
      <c r="Y56" s="115">
        <v>7</v>
      </c>
      <c r="Z56" s="111">
        <v>2</v>
      </c>
      <c r="AA56" s="111">
        <v>4</v>
      </c>
      <c r="AB56" s="112">
        <v>8</v>
      </c>
      <c r="AC56" s="112">
        <v>6</v>
      </c>
      <c r="AD56" s="112">
        <v>7</v>
      </c>
      <c r="AE56" s="112">
        <v>6</v>
      </c>
      <c r="AF56" s="112">
        <v>7</v>
      </c>
      <c r="AG56" s="112">
        <v>3</v>
      </c>
      <c r="AH56" s="112">
        <v>3</v>
      </c>
      <c r="AI56" s="112">
        <v>11</v>
      </c>
      <c r="AJ56" s="112">
        <v>3</v>
      </c>
      <c r="AK56" s="112">
        <v>5</v>
      </c>
      <c r="AL56" s="112">
        <v>2</v>
      </c>
      <c r="AM56" s="83"/>
      <c r="AN56" s="14"/>
      <c r="AO56" s="14"/>
      <c r="AP56" s="14"/>
      <c r="AQ56" s="19"/>
      <c r="AR56" s="48"/>
    </row>
    <row r="57" spans="1:44" hidden="1" x14ac:dyDescent="0.25">
      <c r="A57" s="81" t="s">
        <v>185</v>
      </c>
      <c r="B57" s="81" t="s">
        <v>186</v>
      </c>
      <c r="C57" s="95" t="s">
        <v>61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>
        <v>7</v>
      </c>
      <c r="X57" s="99">
        <v>7</v>
      </c>
      <c r="Y57" s="112">
        <v>13</v>
      </c>
      <c r="Z57" s="112">
        <v>14</v>
      </c>
      <c r="AA57" s="112">
        <v>14</v>
      </c>
      <c r="AB57" s="112">
        <v>15</v>
      </c>
      <c r="AC57" s="112">
        <v>15</v>
      </c>
      <c r="AD57" s="111">
        <v>15</v>
      </c>
      <c r="AE57" s="116">
        <v>10</v>
      </c>
      <c r="AF57" s="112">
        <v>10</v>
      </c>
      <c r="AG57" s="112"/>
      <c r="AH57" s="112">
        <v>4</v>
      </c>
      <c r="AI57" s="112"/>
      <c r="AJ57" s="112">
        <v>0</v>
      </c>
      <c r="AK57" s="112"/>
      <c r="AL57" s="112"/>
      <c r="AM57" s="83"/>
      <c r="AN57" s="14"/>
      <c r="AO57" s="14"/>
      <c r="AP57" s="14"/>
      <c r="AQ57" s="19"/>
      <c r="AR57" s="48"/>
    </row>
    <row r="58" spans="1:44" ht="25.5" hidden="1" x14ac:dyDescent="0.25">
      <c r="A58" s="81" t="s">
        <v>187</v>
      </c>
      <c r="B58" s="81" t="s">
        <v>188</v>
      </c>
      <c r="C58" s="95" t="s">
        <v>63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>
        <v>4</v>
      </c>
      <c r="V58" s="99">
        <v>4</v>
      </c>
      <c r="W58" s="99">
        <v>8</v>
      </c>
      <c r="X58" s="99">
        <v>4</v>
      </c>
      <c r="Y58" s="111">
        <v>6</v>
      </c>
      <c r="Z58" s="111">
        <v>0</v>
      </c>
      <c r="AA58" s="111">
        <v>1</v>
      </c>
      <c r="AB58" s="112">
        <v>0</v>
      </c>
      <c r="AC58" s="112">
        <v>0</v>
      </c>
      <c r="AD58" s="112">
        <v>0</v>
      </c>
      <c r="AE58" s="116">
        <v>0</v>
      </c>
      <c r="AF58" s="112">
        <v>2</v>
      </c>
      <c r="AG58" s="112">
        <v>0</v>
      </c>
      <c r="AH58" s="112">
        <v>3</v>
      </c>
      <c r="AI58" s="112"/>
      <c r="AJ58" s="112">
        <v>0</v>
      </c>
      <c r="AK58" s="112"/>
      <c r="AL58" s="112"/>
      <c r="AM58" s="83"/>
      <c r="AN58" s="14"/>
      <c r="AO58" s="14"/>
      <c r="AP58" s="14"/>
      <c r="AQ58" s="19"/>
      <c r="AR58" s="48"/>
    </row>
    <row r="59" spans="1:44" hidden="1" x14ac:dyDescent="0.25">
      <c r="A59" s="81" t="s">
        <v>189</v>
      </c>
      <c r="B59" s="81" t="s">
        <v>190</v>
      </c>
      <c r="C59" s="106" t="s">
        <v>65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12"/>
      <c r="Z59" s="112"/>
      <c r="AA59" s="112"/>
      <c r="AB59" s="112"/>
      <c r="AC59" s="112"/>
      <c r="AD59" s="112"/>
      <c r="AE59" s="112">
        <v>0</v>
      </c>
      <c r="AF59" s="112">
        <v>0</v>
      </c>
      <c r="AG59" s="112">
        <v>1</v>
      </c>
      <c r="AH59" s="112"/>
      <c r="AI59" s="112"/>
      <c r="AJ59" s="112">
        <v>0</v>
      </c>
      <c r="AK59" s="112"/>
      <c r="AL59" s="112"/>
      <c r="AM59" s="83"/>
      <c r="AN59" s="14"/>
      <c r="AO59" s="14"/>
      <c r="AP59" s="14"/>
      <c r="AQ59" s="19"/>
      <c r="AR59" s="48"/>
    </row>
    <row r="60" spans="1:44" hidden="1" x14ac:dyDescent="0.25">
      <c r="A60" s="18"/>
      <c r="B60" s="117"/>
      <c r="C60" s="118"/>
      <c r="D60" s="182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83"/>
      <c r="AN60" s="14"/>
      <c r="AO60" s="14"/>
      <c r="AP60" s="14"/>
      <c r="AQ60" s="19"/>
      <c r="AR60" s="48"/>
    </row>
    <row r="61" spans="1:44" hidden="1" x14ac:dyDescent="0.25">
      <c r="A61" s="20">
        <v>2</v>
      </c>
      <c r="B61" s="81">
        <f>B47+1</f>
        <v>2</v>
      </c>
      <c r="C61" s="119" t="s">
        <v>32</v>
      </c>
      <c r="D61" s="20">
        <v>1149</v>
      </c>
      <c r="E61" s="20">
        <v>2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83"/>
      <c r="AN61" s="14"/>
      <c r="AO61" s="14"/>
      <c r="AP61" s="14"/>
      <c r="AQ61" s="19"/>
      <c r="AR61" s="48"/>
    </row>
    <row r="62" spans="1:44" ht="25.5" hidden="1" x14ac:dyDescent="0.25">
      <c r="A62" s="18"/>
      <c r="B62" s="117"/>
      <c r="C62" s="95"/>
      <c r="D62" s="96" t="s">
        <v>40</v>
      </c>
      <c r="E62" s="96" t="s">
        <v>41</v>
      </c>
      <c r="F62" s="96" t="s">
        <v>42</v>
      </c>
      <c r="G62" s="96" t="s">
        <v>43</v>
      </c>
      <c r="H62" s="96" t="s">
        <v>44</v>
      </c>
      <c r="I62" s="96" t="s">
        <v>45</v>
      </c>
      <c r="J62" s="96" t="s">
        <v>46</v>
      </c>
      <c r="K62" s="96" t="s">
        <v>47</v>
      </c>
      <c r="L62" s="96" t="s">
        <v>48</v>
      </c>
      <c r="M62" s="96"/>
      <c r="N62" s="96" t="s">
        <v>49</v>
      </c>
      <c r="O62" s="96" t="s">
        <v>19</v>
      </c>
      <c r="P62" s="96" t="s">
        <v>20</v>
      </c>
      <c r="Q62" s="96" t="s">
        <v>21</v>
      </c>
      <c r="R62" s="96" t="s">
        <v>22</v>
      </c>
      <c r="S62" s="96" t="s">
        <v>23</v>
      </c>
      <c r="T62" s="96" t="s">
        <v>24</v>
      </c>
      <c r="U62" s="96" t="s">
        <v>25</v>
      </c>
      <c r="V62" s="96" t="s">
        <v>26</v>
      </c>
      <c r="W62" s="96" t="s">
        <v>27</v>
      </c>
      <c r="X62" s="96" t="s">
        <v>28</v>
      </c>
      <c r="Y62" s="110" t="s">
        <v>29</v>
      </c>
      <c r="Z62" s="110" t="s">
        <v>3</v>
      </c>
      <c r="AA62" s="110" t="s">
        <v>4</v>
      </c>
      <c r="AB62" s="110" t="s">
        <v>5</v>
      </c>
      <c r="AC62" s="110" t="s">
        <v>6</v>
      </c>
      <c r="AD62" s="110" t="s">
        <v>7</v>
      </c>
      <c r="AE62" s="110" t="s">
        <v>8</v>
      </c>
      <c r="AF62" s="110" t="s">
        <v>166</v>
      </c>
      <c r="AG62" s="110" t="s">
        <v>624</v>
      </c>
      <c r="AH62" s="110" t="s">
        <v>624</v>
      </c>
      <c r="AI62" s="110" t="s">
        <v>644</v>
      </c>
      <c r="AJ62" s="110" t="s">
        <v>646</v>
      </c>
      <c r="AK62" s="110"/>
      <c r="AL62" s="110"/>
      <c r="AM62" s="83"/>
      <c r="AN62" s="48"/>
      <c r="AO62" s="48"/>
      <c r="AP62" s="48"/>
      <c r="AQ62" s="19"/>
      <c r="AR62" s="48"/>
    </row>
    <row r="63" spans="1:44" hidden="1" x14ac:dyDescent="0.25">
      <c r="A63" s="81" t="s">
        <v>169</v>
      </c>
      <c r="B63" s="81" t="s">
        <v>169</v>
      </c>
      <c r="C63" s="95" t="s">
        <v>9</v>
      </c>
      <c r="D63" s="120">
        <v>21</v>
      </c>
      <c r="E63" s="120">
        <v>32</v>
      </c>
      <c r="F63" s="120">
        <v>31</v>
      </c>
      <c r="G63" s="120">
        <v>41</v>
      </c>
      <c r="H63" s="120">
        <v>27</v>
      </c>
      <c r="I63" s="120">
        <v>34</v>
      </c>
      <c r="J63" s="120">
        <v>51</v>
      </c>
      <c r="K63" s="120">
        <v>47</v>
      </c>
      <c r="L63" s="120">
        <v>52</v>
      </c>
      <c r="M63" s="120"/>
      <c r="N63" s="120">
        <v>47</v>
      </c>
      <c r="O63" s="120">
        <v>56</v>
      </c>
      <c r="P63" s="120">
        <v>42</v>
      </c>
      <c r="Q63" s="120">
        <v>60</v>
      </c>
      <c r="R63" s="120">
        <v>43</v>
      </c>
      <c r="S63" s="120">
        <v>39</v>
      </c>
      <c r="T63" s="120">
        <v>31</v>
      </c>
      <c r="U63" s="120">
        <v>36</v>
      </c>
      <c r="V63" s="120">
        <v>46</v>
      </c>
      <c r="W63" s="120">
        <v>64</v>
      </c>
      <c r="X63" s="120">
        <v>14</v>
      </c>
      <c r="Y63" s="111">
        <v>95</v>
      </c>
      <c r="Z63" s="111">
        <v>19</v>
      </c>
      <c r="AA63" s="111">
        <v>43</v>
      </c>
      <c r="AB63" s="112">
        <v>19</v>
      </c>
      <c r="AC63" s="112">
        <v>24</v>
      </c>
      <c r="AD63" s="112">
        <v>22</v>
      </c>
      <c r="AE63" s="113">
        <v>17</v>
      </c>
      <c r="AF63" s="113">
        <v>13</v>
      </c>
      <c r="AG63" s="113">
        <v>12</v>
      </c>
      <c r="AH63" s="113">
        <v>4</v>
      </c>
      <c r="AI63" s="113">
        <v>11</v>
      </c>
      <c r="AJ63" s="113">
        <v>7</v>
      </c>
      <c r="AK63" s="113">
        <v>8</v>
      </c>
      <c r="AL63" s="113">
        <v>14</v>
      </c>
      <c r="AM63" s="83"/>
      <c r="AN63" s="48"/>
      <c r="AO63" s="48"/>
      <c r="AP63" s="48"/>
      <c r="AQ63" s="19"/>
      <c r="AR63" s="48"/>
    </row>
    <row r="64" spans="1:44" hidden="1" x14ac:dyDescent="0.25">
      <c r="A64" s="81" t="s">
        <v>171</v>
      </c>
      <c r="B64" s="81" t="s">
        <v>171</v>
      </c>
      <c r="C64" s="95" t="s">
        <v>10</v>
      </c>
      <c r="D64" s="120">
        <v>19</v>
      </c>
      <c r="E64" s="120">
        <v>31</v>
      </c>
      <c r="F64" s="120">
        <v>28</v>
      </c>
      <c r="G64" s="120">
        <v>36</v>
      </c>
      <c r="H64" s="120">
        <v>27</v>
      </c>
      <c r="I64" s="120">
        <v>33</v>
      </c>
      <c r="J64" s="120">
        <v>50</v>
      </c>
      <c r="K64" s="120">
        <v>45</v>
      </c>
      <c r="L64" s="120">
        <v>49</v>
      </c>
      <c r="M64" s="120"/>
      <c r="N64" s="120">
        <v>46</v>
      </c>
      <c r="O64" s="120">
        <v>54</v>
      </c>
      <c r="P64" s="120">
        <v>40</v>
      </c>
      <c r="Q64" s="120">
        <v>58</v>
      </c>
      <c r="R64" s="120">
        <v>42</v>
      </c>
      <c r="S64" s="120">
        <v>38</v>
      </c>
      <c r="T64" s="120">
        <v>30</v>
      </c>
      <c r="U64" s="120">
        <v>35</v>
      </c>
      <c r="V64" s="120">
        <v>45</v>
      </c>
      <c r="W64" s="120">
        <v>62</v>
      </c>
      <c r="X64" s="120">
        <v>14</v>
      </c>
      <c r="Y64" s="111">
        <v>53</v>
      </c>
      <c r="Z64" s="111">
        <v>16</v>
      </c>
      <c r="AA64" s="111">
        <v>39</v>
      </c>
      <c r="AB64" s="112">
        <v>17</v>
      </c>
      <c r="AC64" s="112">
        <v>23</v>
      </c>
      <c r="AD64" s="112">
        <v>22</v>
      </c>
      <c r="AE64" s="112">
        <v>16</v>
      </c>
      <c r="AF64" s="112">
        <v>12</v>
      </c>
      <c r="AG64" s="112">
        <v>11</v>
      </c>
      <c r="AH64" s="112">
        <v>1</v>
      </c>
      <c r="AI64" s="112">
        <v>8</v>
      </c>
      <c r="AJ64" s="112">
        <v>4</v>
      </c>
      <c r="AK64" s="112">
        <v>6</v>
      </c>
      <c r="AL64" s="112">
        <v>10</v>
      </c>
      <c r="AM64" s="83"/>
      <c r="AN64" s="48"/>
      <c r="AO64" s="48"/>
      <c r="AP64" s="48"/>
      <c r="AQ64" s="19"/>
      <c r="AR64" s="48"/>
    </row>
    <row r="65" spans="1:44" hidden="1" x14ac:dyDescent="0.25">
      <c r="A65" s="81" t="s">
        <v>173</v>
      </c>
      <c r="B65" s="81" t="s">
        <v>173</v>
      </c>
      <c r="C65" s="95" t="s">
        <v>53</v>
      </c>
      <c r="D65" s="120">
        <v>3</v>
      </c>
      <c r="E65" s="120">
        <v>9</v>
      </c>
      <c r="F65" s="120">
        <v>8</v>
      </c>
      <c r="G65" s="120">
        <v>12</v>
      </c>
      <c r="H65" s="120">
        <v>10</v>
      </c>
      <c r="I65" s="120">
        <v>10</v>
      </c>
      <c r="J65" s="120">
        <v>18</v>
      </c>
      <c r="K65" s="120">
        <v>14</v>
      </c>
      <c r="L65" s="120">
        <v>22</v>
      </c>
      <c r="M65" s="120"/>
      <c r="N65" s="120">
        <v>12</v>
      </c>
      <c r="O65" s="120">
        <v>20</v>
      </c>
      <c r="P65" s="120">
        <v>10</v>
      </c>
      <c r="Q65" s="120">
        <v>26</v>
      </c>
      <c r="R65" s="120">
        <v>16</v>
      </c>
      <c r="S65" s="120">
        <v>10</v>
      </c>
      <c r="T65" s="120">
        <v>6</v>
      </c>
      <c r="U65" s="120">
        <v>6</v>
      </c>
      <c r="V65" s="120">
        <v>9</v>
      </c>
      <c r="W65" s="120">
        <v>22</v>
      </c>
      <c r="X65" s="120">
        <v>8</v>
      </c>
      <c r="Y65" s="111">
        <v>14</v>
      </c>
      <c r="Z65" s="111">
        <v>8</v>
      </c>
      <c r="AA65" s="111">
        <v>9</v>
      </c>
      <c r="AB65" s="112">
        <v>7</v>
      </c>
      <c r="AC65" s="112">
        <v>13</v>
      </c>
      <c r="AD65" s="112">
        <v>10</v>
      </c>
      <c r="AE65" s="112">
        <v>10</v>
      </c>
      <c r="AF65" s="112">
        <v>5</v>
      </c>
      <c r="AG65" s="112">
        <v>6</v>
      </c>
      <c r="AH65" s="112">
        <v>1</v>
      </c>
      <c r="AI65" s="112">
        <v>3</v>
      </c>
      <c r="AJ65" s="112">
        <v>2</v>
      </c>
      <c r="AK65" s="112">
        <v>4</v>
      </c>
      <c r="AL65" s="112">
        <v>0</v>
      </c>
      <c r="AM65" s="83"/>
      <c r="AN65" s="48"/>
      <c r="AO65" s="48"/>
      <c r="AP65" s="48"/>
      <c r="AQ65" s="19"/>
      <c r="AR65" s="48"/>
    </row>
    <row r="66" spans="1:44" hidden="1" x14ac:dyDescent="0.25">
      <c r="A66" s="81" t="s">
        <v>175</v>
      </c>
      <c r="B66" s="81" t="s">
        <v>175</v>
      </c>
      <c r="C66" s="95" t="s">
        <v>54</v>
      </c>
      <c r="D66" s="120"/>
      <c r="E66" s="120"/>
      <c r="F66" s="120"/>
      <c r="G66" s="120"/>
      <c r="H66" s="120"/>
      <c r="I66" s="120">
        <v>0</v>
      </c>
      <c r="J66" s="120">
        <v>0</v>
      </c>
      <c r="K66" s="120">
        <v>0</v>
      </c>
      <c r="L66" s="120">
        <v>0</v>
      </c>
      <c r="M66" s="120"/>
      <c r="N66" s="120">
        <v>0</v>
      </c>
      <c r="O66" s="120">
        <v>0</v>
      </c>
      <c r="P66" s="120">
        <v>1</v>
      </c>
      <c r="Q66" s="120">
        <v>2</v>
      </c>
      <c r="R66" s="120">
        <v>1</v>
      </c>
      <c r="S66" s="120">
        <v>0</v>
      </c>
      <c r="T66" s="120">
        <v>2</v>
      </c>
      <c r="U66" s="120">
        <v>0</v>
      </c>
      <c r="V66" s="120">
        <v>1</v>
      </c>
      <c r="W66" s="120">
        <v>0</v>
      </c>
      <c r="X66" s="120">
        <v>1</v>
      </c>
      <c r="Y66" s="111">
        <v>3</v>
      </c>
      <c r="Z66" s="111">
        <v>0</v>
      </c>
      <c r="AA66" s="111">
        <v>0</v>
      </c>
      <c r="AB66" s="112">
        <v>1</v>
      </c>
      <c r="AC66" s="112">
        <v>0</v>
      </c>
      <c r="AD66" s="112">
        <v>1</v>
      </c>
      <c r="AE66" s="112">
        <v>1</v>
      </c>
      <c r="AF66" s="112">
        <v>0</v>
      </c>
      <c r="AG66" s="112">
        <v>0</v>
      </c>
      <c r="AH66" s="112"/>
      <c r="AI66" s="112"/>
      <c r="AJ66" s="112">
        <v>0</v>
      </c>
      <c r="AK66" s="112"/>
      <c r="AL66" s="112"/>
      <c r="AM66" s="83"/>
      <c r="AN66" s="14"/>
      <c r="AO66" s="14"/>
      <c r="AP66" s="14"/>
      <c r="AQ66" s="19"/>
      <c r="AR66" s="48"/>
    </row>
    <row r="67" spans="1:44" ht="25.5" hidden="1" x14ac:dyDescent="0.25">
      <c r="A67" s="81" t="s">
        <v>177</v>
      </c>
      <c r="B67" s="81" t="s">
        <v>177</v>
      </c>
      <c r="C67" s="95" t="s">
        <v>89</v>
      </c>
      <c r="D67" s="120">
        <v>1</v>
      </c>
      <c r="E67" s="120">
        <v>1</v>
      </c>
      <c r="F67" s="120">
        <v>1</v>
      </c>
      <c r="G67" s="120">
        <v>1</v>
      </c>
      <c r="H67" s="120">
        <v>1</v>
      </c>
      <c r="I67" s="120">
        <v>0</v>
      </c>
      <c r="J67" s="120">
        <v>1</v>
      </c>
      <c r="K67" s="120">
        <v>1</v>
      </c>
      <c r="L67" s="120">
        <v>2</v>
      </c>
      <c r="M67" s="120"/>
      <c r="N67" s="120">
        <v>4</v>
      </c>
      <c r="O67" s="120">
        <v>4</v>
      </c>
      <c r="P67" s="120">
        <v>3</v>
      </c>
      <c r="Q67" s="120">
        <v>2</v>
      </c>
      <c r="R67" s="120">
        <v>0</v>
      </c>
      <c r="S67" s="120">
        <v>1</v>
      </c>
      <c r="T67" s="120">
        <v>0</v>
      </c>
      <c r="U67" s="120">
        <v>0</v>
      </c>
      <c r="V67" s="120">
        <v>2</v>
      </c>
      <c r="W67" s="120"/>
      <c r="X67" s="120"/>
      <c r="Y67" s="111">
        <v>0</v>
      </c>
      <c r="Z67" s="111">
        <v>0</v>
      </c>
      <c r="AA67" s="111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/>
      <c r="AI67" s="112"/>
      <c r="AJ67" s="112">
        <v>0</v>
      </c>
      <c r="AK67" s="112"/>
      <c r="AL67" s="112"/>
      <c r="AM67" s="83"/>
      <c r="AN67" s="14"/>
      <c r="AO67" s="14"/>
      <c r="AP67" s="14"/>
      <c r="AQ67" s="19"/>
      <c r="AR67" s="48"/>
    </row>
    <row r="68" spans="1:44" ht="25.5" hidden="1" x14ac:dyDescent="0.25">
      <c r="A68" s="81" t="s">
        <v>179</v>
      </c>
      <c r="B68" s="81" t="s">
        <v>179</v>
      </c>
      <c r="C68" s="95" t="s">
        <v>55</v>
      </c>
      <c r="D68" s="120">
        <v>2</v>
      </c>
      <c r="E68" s="120">
        <v>2</v>
      </c>
      <c r="F68" s="120">
        <v>1</v>
      </c>
      <c r="G68" s="120">
        <v>10</v>
      </c>
      <c r="H68" s="120">
        <v>6</v>
      </c>
      <c r="I68" s="120">
        <v>9</v>
      </c>
      <c r="J68" s="120">
        <v>4</v>
      </c>
      <c r="K68" s="120">
        <v>2</v>
      </c>
      <c r="L68" s="120">
        <v>5</v>
      </c>
      <c r="M68" s="120"/>
      <c r="N68" s="120">
        <v>8</v>
      </c>
      <c r="O68" s="120">
        <v>9</v>
      </c>
      <c r="P68" s="120">
        <v>7</v>
      </c>
      <c r="Q68" s="120">
        <v>2</v>
      </c>
      <c r="R68" s="120">
        <v>3</v>
      </c>
      <c r="S68" s="120">
        <v>3</v>
      </c>
      <c r="T68" s="120">
        <v>3</v>
      </c>
      <c r="U68" s="120">
        <v>4</v>
      </c>
      <c r="V68" s="120">
        <v>3</v>
      </c>
      <c r="W68" s="120">
        <v>3</v>
      </c>
      <c r="X68" s="120">
        <v>1</v>
      </c>
      <c r="Y68" s="111">
        <v>0</v>
      </c>
      <c r="Z68" s="111">
        <v>1</v>
      </c>
      <c r="AA68" s="111">
        <v>1</v>
      </c>
      <c r="AB68" s="112">
        <v>6</v>
      </c>
      <c r="AC68" s="112">
        <v>2</v>
      </c>
      <c r="AD68" s="112">
        <v>0</v>
      </c>
      <c r="AE68" s="112">
        <v>0</v>
      </c>
      <c r="AF68" s="112">
        <v>4</v>
      </c>
      <c r="AG68" s="112">
        <v>3</v>
      </c>
      <c r="AH68" s="112"/>
      <c r="AI68" s="112"/>
      <c r="AJ68" s="112">
        <v>0</v>
      </c>
      <c r="AK68" s="112"/>
      <c r="AL68" s="112"/>
      <c r="AM68" s="83"/>
      <c r="AN68" s="14"/>
      <c r="AO68" s="14"/>
      <c r="AP68" s="14"/>
      <c r="AQ68" s="19"/>
      <c r="AR68" s="48"/>
    </row>
    <row r="69" spans="1:44" hidden="1" x14ac:dyDescent="0.25">
      <c r="A69" s="81" t="s">
        <v>181</v>
      </c>
      <c r="B69" s="81" t="s">
        <v>181</v>
      </c>
      <c r="C69" s="95" t="s">
        <v>57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>
        <v>0</v>
      </c>
      <c r="Y69" s="111">
        <v>8</v>
      </c>
      <c r="Z69" s="111">
        <v>0</v>
      </c>
      <c r="AA69" s="111">
        <v>2</v>
      </c>
      <c r="AB69" s="112">
        <v>10</v>
      </c>
      <c r="AC69" s="112">
        <v>6</v>
      </c>
      <c r="AD69" s="112">
        <v>3</v>
      </c>
      <c r="AE69" s="112">
        <v>4</v>
      </c>
      <c r="AF69" s="112">
        <v>3</v>
      </c>
      <c r="AG69" s="112">
        <v>3</v>
      </c>
      <c r="AH69" s="112">
        <v>4</v>
      </c>
      <c r="AI69" s="112">
        <v>5</v>
      </c>
      <c r="AJ69" s="112">
        <v>3</v>
      </c>
      <c r="AK69" s="112"/>
      <c r="AL69" s="112">
        <v>1</v>
      </c>
      <c r="AM69" s="83"/>
      <c r="AN69" s="14"/>
      <c r="AO69" s="14"/>
      <c r="AP69" s="14"/>
      <c r="AQ69" s="19"/>
      <c r="AR69" s="48"/>
    </row>
    <row r="70" spans="1:44" hidden="1" x14ac:dyDescent="0.25">
      <c r="A70" s="81" t="s">
        <v>183</v>
      </c>
      <c r="B70" s="81" t="s">
        <v>183</v>
      </c>
      <c r="C70" s="95" t="s">
        <v>59</v>
      </c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>
        <v>3</v>
      </c>
      <c r="P70" s="120">
        <v>7</v>
      </c>
      <c r="Q70" s="120">
        <v>1</v>
      </c>
      <c r="R70" s="120">
        <v>0</v>
      </c>
      <c r="S70" s="120">
        <v>2</v>
      </c>
      <c r="T70" s="120">
        <v>3</v>
      </c>
      <c r="U70" s="120">
        <v>5</v>
      </c>
      <c r="V70" s="120">
        <v>5</v>
      </c>
      <c r="W70" s="120">
        <v>2</v>
      </c>
      <c r="X70" s="120">
        <v>0</v>
      </c>
      <c r="Y70" s="111">
        <v>6</v>
      </c>
      <c r="Z70" s="111">
        <v>4</v>
      </c>
      <c r="AA70" s="111">
        <v>2</v>
      </c>
      <c r="AB70" s="112">
        <v>7</v>
      </c>
      <c r="AC70" s="112">
        <v>1</v>
      </c>
      <c r="AD70" s="112">
        <v>3</v>
      </c>
      <c r="AE70" s="112">
        <v>1</v>
      </c>
      <c r="AF70" s="112">
        <v>2</v>
      </c>
      <c r="AG70" s="112">
        <v>4</v>
      </c>
      <c r="AH70" s="112">
        <v>1</v>
      </c>
      <c r="AI70" s="112">
        <v>2</v>
      </c>
      <c r="AJ70" s="112">
        <v>0</v>
      </c>
      <c r="AK70" s="112">
        <v>1</v>
      </c>
      <c r="AL70" s="112">
        <v>1</v>
      </c>
      <c r="AM70" s="83"/>
      <c r="AN70" s="14"/>
      <c r="AO70" s="14"/>
      <c r="AP70" s="14"/>
      <c r="AQ70" s="19"/>
      <c r="AR70" s="48"/>
    </row>
    <row r="71" spans="1:44" hidden="1" x14ac:dyDescent="0.25">
      <c r="A71" s="81" t="s">
        <v>185</v>
      </c>
      <c r="B71" s="81" t="s">
        <v>185</v>
      </c>
      <c r="C71" s="95" t="s">
        <v>61</v>
      </c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>
        <v>7</v>
      </c>
      <c r="X71" s="99">
        <v>7</v>
      </c>
      <c r="Y71" s="112">
        <v>12</v>
      </c>
      <c r="Z71" s="112">
        <v>14</v>
      </c>
      <c r="AA71" s="112">
        <v>16</v>
      </c>
      <c r="AB71" s="112">
        <v>16</v>
      </c>
      <c r="AC71" s="112">
        <v>18</v>
      </c>
      <c r="AD71" s="111">
        <v>18</v>
      </c>
      <c r="AE71" s="116">
        <v>19</v>
      </c>
      <c r="AF71" s="112">
        <v>1</v>
      </c>
      <c r="AG71" s="112"/>
      <c r="AH71" s="112">
        <v>4</v>
      </c>
      <c r="AI71" s="112"/>
      <c r="AJ71" s="112">
        <v>0</v>
      </c>
      <c r="AK71" s="112"/>
      <c r="AL71" s="112"/>
      <c r="AM71" s="83"/>
      <c r="AN71" s="14"/>
      <c r="AO71" s="14"/>
      <c r="AP71" s="14"/>
      <c r="AQ71" s="19"/>
      <c r="AR71" s="48"/>
    </row>
    <row r="72" spans="1:44" ht="25.5" hidden="1" x14ac:dyDescent="0.25">
      <c r="A72" s="81" t="s">
        <v>187</v>
      </c>
      <c r="B72" s="81" t="s">
        <v>187</v>
      </c>
      <c r="C72" s="95" t="s">
        <v>63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>
        <v>3</v>
      </c>
      <c r="V72" s="99">
        <v>3</v>
      </c>
      <c r="W72" s="99">
        <v>1</v>
      </c>
      <c r="X72" s="99">
        <v>1</v>
      </c>
      <c r="Y72" s="111">
        <v>0</v>
      </c>
      <c r="Z72" s="111">
        <v>5</v>
      </c>
      <c r="AA72" s="111">
        <v>8</v>
      </c>
      <c r="AB72" s="112">
        <v>7</v>
      </c>
      <c r="AC72" s="112">
        <v>5</v>
      </c>
      <c r="AD72" s="112">
        <v>3</v>
      </c>
      <c r="AE72" s="116">
        <v>6</v>
      </c>
      <c r="AF72" s="112">
        <v>3</v>
      </c>
      <c r="AG72" s="112">
        <v>3</v>
      </c>
      <c r="AH72" s="112">
        <v>5</v>
      </c>
      <c r="AI72" s="112"/>
      <c r="AJ72" s="112">
        <v>1</v>
      </c>
      <c r="AK72" s="112"/>
      <c r="AL72" s="112"/>
      <c r="AM72" s="83"/>
      <c r="AN72" s="14"/>
      <c r="AO72" s="14"/>
      <c r="AP72" s="14"/>
      <c r="AQ72" s="19"/>
      <c r="AR72" s="48"/>
    </row>
    <row r="73" spans="1:44" hidden="1" x14ac:dyDescent="0.25">
      <c r="A73" s="81" t="s">
        <v>189</v>
      </c>
      <c r="B73" s="81" t="s">
        <v>189</v>
      </c>
      <c r="C73" s="106" t="s">
        <v>65</v>
      </c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12"/>
      <c r="Z73" s="112"/>
      <c r="AA73" s="112"/>
      <c r="AB73" s="112"/>
      <c r="AC73" s="112"/>
      <c r="AD73" s="112"/>
      <c r="AE73" s="112">
        <v>0</v>
      </c>
      <c r="AF73" s="112">
        <v>0</v>
      </c>
      <c r="AG73" s="112">
        <v>0</v>
      </c>
      <c r="AH73" s="112"/>
      <c r="AI73" s="112"/>
      <c r="AJ73" s="112">
        <v>0</v>
      </c>
      <c r="AK73" s="112"/>
      <c r="AL73" s="112"/>
      <c r="AM73" s="83"/>
      <c r="AN73" s="14"/>
      <c r="AO73" s="14"/>
      <c r="AP73" s="14"/>
      <c r="AQ73" s="19"/>
      <c r="AR73" s="48"/>
    </row>
    <row r="74" spans="1:44" hidden="1" x14ac:dyDescent="0.25">
      <c r="A74" s="81"/>
      <c r="B74" s="86"/>
      <c r="C74" s="213" t="s">
        <v>657</v>
      </c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99"/>
      <c r="X74" s="99"/>
      <c r="Y74" s="102"/>
      <c r="Z74" s="102"/>
      <c r="AA74" s="102"/>
      <c r="AB74" s="102"/>
      <c r="AC74" s="102"/>
      <c r="AD74" s="102"/>
      <c r="AE74" s="102"/>
      <c r="AF74" s="102"/>
      <c r="AG74" s="99"/>
      <c r="AH74" s="99"/>
      <c r="AI74" s="99"/>
      <c r="AJ74" s="99"/>
      <c r="AK74" s="99"/>
      <c r="AL74" s="99">
        <v>1</v>
      </c>
      <c r="AM74" s="83"/>
      <c r="AN74" s="105"/>
      <c r="AO74" s="103"/>
      <c r="AP74" s="98"/>
      <c r="AQ74" s="19"/>
      <c r="AR74" s="48"/>
    </row>
    <row r="75" spans="1:44" hidden="1" x14ac:dyDescent="0.25">
      <c r="A75" s="81"/>
      <c r="B75" s="81"/>
      <c r="C75" s="118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83"/>
      <c r="AN75" s="14"/>
      <c r="AO75" s="14"/>
      <c r="AP75" s="14"/>
      <c r="AQ75" s="19"/>
      <c r="AR75" s="48"/>
    </row>
    <row r="76" spans="1:44" hidden="1" x14ac:dyDescent="0.25">
      <c r="A76" s="20">
        <v>2</v>
      </c>
      <c r="B76" s="81">
        <f>B61+1</f>
        <v>3</v>
      </c>
      <c r="C76" s="119" t="s">
        <v>33</v>
      </c>
      <c r="D76" s="20">
        <v>1155</v>
      </c>
      <c r="E76" s="18">
        <v>2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83"/>
      <c r="AN76" s="14"/>
      <c r="AO76" s="14"/>
      <c r="AP76" s="14"/>
      <c r="AQ76" s="19"/>
      <c r="AR76" s="48"/>
    </row>
    <row r="77" spans="1:44" ht="25.5" hidden="1" x14ac:dyDescent="0.25">
      <c r="A77" s="18"/>
      <c r="B77" s="117"/>
      <c r="C77" s="95"/>
      <c r="D77" s="96" t="s">
        <v>40</v>
      </c>
      <c r="E77" s="96" t="s">
        <v>41</v>
      </c>
      <c r="F77" s="96" t="s">
        <v>42</v>
      </c>
      <c r="G77" s="96" t="s">
        <v>43</v>
      </c>
      <c r="H77" s="96" t="s">
        <v>44</v>
      </c>
      <c r="I77" s="96" t="s">
        <v>45</v>
      </c>
      <c r="J77" s="96" t="s">
        <v>46</v>
      </c>
      <c r="K77" s="96" t="s">
        <v>47</v>
      </c>
      <c r="L77" s="96" t="s">
        <v>48</v>
      </c>
      <c r="M77" s="96"/>
      <c r="N77" s="96" t="s">
        <v>49</v>
      </c>
      <c r="O77" s="96" t="s">
        <v>19</v>
      </c>
      <c r="P77" s="96" t="s">
        <v>20</v>
      </c>
      <c r="Q77" s="96" t="s">
        <v>21</v>
      </c>
      <c r="R77" s="96" t="s">
        <v>22</v>
      </c>
      <c r="S77" s="96" t="s">
        <v>23</v>
      </c>
      <c r="T77" s="96" t="s">
        <v>24</v>
      </c>
      <c r="U77" s="96" t="s">
        <v>25</v>
      </c>
      <c r="V77" s="96" t="s">
        <v>26</v>
      </c>
      <c r="W77" s="96" t="s">
        <v>27</v>
      </c>
      <c r="X77" s="96" t="s">
        <v>28</v>
      </c>
      <c r="Y77" s="110" t="s">
        <v>29</v>
      </c>
      <c r="Z77" s="110" t="s">
        <v>3</v>
      </c>
      <c r="AA77" s="110" t="s">
        <v>4</v>
      </c>
      <c r="AB77" s="110" t="s">
        <v>5</v>
      </c>
      <c r="AC77" s="110" t="s">
        <v>6</v>
      </c>
      <c r="AD77" s="110" t="s">
        <v>7</v>
      </c>
      <c r="AE77" s="110" t="s">
        <v>8</v>
      </c>
      <c r="AF77" s="110" t="s">
        <v>166</v>
      </c>
      <c r="AG77" s="110" t="s">
        <v>624</v>
      </c>
      <c r="AH77" s="110" t="s">
        <v>633</v>
      </c>
      <c r="AI77" s="110" t="s">
        <v>644</v>
      </c>
      <c r="AJ77" s="110" t="s">
        <v>646</v>
      </c>
      <c r="AK77" s="110"/>
      <c r="AL77" s="110"/>
      <c r="AM77" s="83"/>
      <c r="AN77" s="14"/>
      <c r="AO77" s="14"/>
      <c r="AP77" s="14"/>
      <c r="AQ77" s="19"/>
      <c r="AR77" s="48"/>
    </row>
    <row r="78" spans="1:44" hidden="1" x14ac:dyDescent="0.25">
      <c r="A78" s="81" t="s">
        <v>169</v>
      </c>
      <c r="B78" s="81" t="s">
        <v>191</v>
      </c>
      <c r="C78" s="95" t="s">
        <v>9</v>
      </c>
      <c r="D78" s="120">
        <v>30</v>
      </c>
      <c r="E78" s="120">
        <v>44</v>
      </c>
      <c r="F78" s="120">
        <v>44</v>
      </c>
      <c r="G78" s="120">
        <v>42</v>
      </c>
      <c r="H78" s="120">
        <v>42</v>
      </c>
      <c r="I78" s="120">
        <v>111</v>
      </c>
      <c r="J78" s="120">
        <v>117</v>
      </c>
      <c r="K78" s="120">
        <v>133</v>
      </c>
      <c r="L78" s="120">
        <v>100</v>
      </c>
      <c r="M78" s="120"/>
      <c r="N78" s="120">
        <v>124</v>
      </c>
      <c r="O78" s="120">
        <v>127</v>
      </c>
      <c r="P78" s="120">
        <v>129</v>
      </c>
      <c r="Q78" s="120">
        <v>186</v>
      </c>
      <c r="R78" s="120">
        <v>132</v>
      </c>
      <c r="S78" s="120">
        <v>84</v>
      </c>
      <c r="T78" s="120">
        <v>94</v>
      </c>
      <c r="U78" s="120">
        <v>99</v>
      </c>
      <c r="V78" s="120">
        <v>101</v>
      </c>
      <c r="W78" s="120">
        <v>134</v>
      </c>
      <c r="X78" s="120">
        <v>54</v>
      </c>
      <c r="Y78" s="111">
        <v>157</v>
      </c>
      <c r="Z78" s="111">
        <v>76</v>
      </c>
      <c r="AA78" s="111">
        <v>76</v>
      </c>
      <c r="AB78" s="112">
        <v>50</v>
      </c>
      <c r="AC78" s="112">
        <v>60</v>
      </c>
      <c r="AD78" s="112">
        <v>28</v>
      </c>
      <c r="AE78" s="113">
        <v>45</v>
      </c>
      <c r="AF78" s="113">
        <v>38</v>
      </c>
      <c r="AG78" s="113">
        <v>27</v>
      </c>
      <c r="AH78" s="113">
        <v>11</v>
      </c>
      <c r="AI78" s="113">
        <v>28</v>
      </c>
      <c r="AJ78" s="113">
        <v>29</v>
      </c>
      <c r="AK78" s="113">
        <v>22</v>
      </c>
      <c r="AL78" s="113">
        <v>32</v>
      </c>
      <c r="AM78" s="83"/>
      <c r="AN78" s="14"/>
      <c r="AO78" s="14"/>
      <c r="AP78" s="14"/>
      <c r="AQ78" s="19"/>
      <c r="AR78" s="48"/>
    </row>
    <row r="79" spans="1:44" hidden="1" x14ac:dyDescent="0.25">
      <c r="A79" s="81" t="s">
        <v>171</v>
      </c>
      <c r="B79" s="81" t="s">
        <v>192</v>
      </c>
      <c r="C79" s="95" t="s">
        <v>10</v>
      </c>
      <c r="D79" s="120">
        <v>29</v>
      </c>
      <c r="E79" s="120">
        <v>43</v>
      </c>
      <c r="F79" s="120">
        <v>41</v>
      </c>
      <c r="G79" s="120">
        <v>44</v>
      </c>
      <c r="H79" s="120">
        <v>39</v>
      </c>
      <c r="I79" s="120">
        <v>104</v>
      </c>
      <c r="J79" s="120">
        <v>115</v>
      </c>
      <c r="K79" s="120">
        <v>130</v>
      </c>
      <c r="L79" s="120">
        <v>96</v>
      </c>
      <c r="M79" s="120"/>
      <c r="N79" s="120">
        <v>120</v>
      </c>
      <c r="O79" s="120">
        <v>124</v>
      </c>
      <c r="P79" s="120">
        <v>125</v>
      </c>
      <c r="Q79" s="120">
        <v>180</v>
      </c>
      <c r="R79" s="120">
        <v>128</v>
      </c>
      <c r="S79" s="120">
        <v>82</v>
      </c>
      <c r="T79" s="120">
        <v>91</v>
      </c>
      <c r="U79" s="120">
        <v>96</v>
      </c>
      <c r="V79" s="120">
        <v>98</v>
      </c>
      <c r="W79" s="120">
        <v>130</v>
      </c>
      <c r="X79" s="120">
        <v>51</v>
      </c>
      <c r="Y79" s="111">
        <v>97</v>
      </c>
      <c r="Z79" s="111">
        <v>69</v>
      </c>
      <c r="AA79" s="111">
        <v>66</v>
      </c>
      <c r="AB79" s="112">
        <v>40</v>
      </c>
      <c r="AC79" s="112">
        <v>52</v>
      </c>
      <c r="AD79" s="112">
        <v>28</v>
      </c>
      <c r="AE79" s="112">
        <v>40</v>
      </c>
      <c r="AF79" s="112">
        <v>33</v>
      </c>
      <c r="AG79" s="112">
        <v>21</v>
      </c>
      <c r="AH79" s="112">
        <v>9</v>
      </c>
      <c r="AI79" s="112">
        <v>23</v>
      </c>
      <c r="AJ79" s="112">
        <v>27</v>
      </c>
      <c r="AK79" s="112">
        <v>19</v>
      </c>
      <c r="AL79" s="112">
        <v>25</v>
      </c>
      <c r="AM79" s="83"/>
      <c r="AN79" s="14"/>
      <c r="AO79" s="14"/>
      <c r="AP79" s="14"/>
      <c r="AQ79" s="19"/>
      <c r="AR79" s="48"/>
    </row>
    <row r="80" spans="1:44" hidden="1" x14ac:dyDescent="0.25">
      <c r="A80" s="81" t="s">
        <v>173</v>
      </c>
      <c r="B80" s="81" t="s">
        <v>193</v>
      </c>
      <c r="C80" s="95" t="s">
        <v>53</v>
      </c>
      <c r="D80" s="120">
        <v>5</v>
      </c>
      <c r="E80" s="120">
        <v>7</v>
      </c>
      <c r="F80" s="120">
        <v>17</v>
      </c>
      <c r="G80" s="120">
        <v>18</v>
      </c>
      <c r="H80" s="120">
        <v>23</v>
      </c>
      <c r="I80" s="120">
        <v>16</v>
      </c>
      <c r="J80" s="120">
        <v>19</v>
      </c>
      <c r="K80" s="120">
        <v>16</v>
      </c>
      <c r="L80" s="120">
        <v>21</v>
      </c>
      <c r="M80" s="120"/>
      <c r="N80" s="120">
        <v>15</v>
      </c>
      <c r="O80" s="120">
        <v>23</v>
      </c>
      <c r="P80" s="120">
        <v>25</v>
      </c>
      <c r="Q80" s="120">
        <v>26</v>
      </c>
      <c r="R80" s="120">
        <v>11</v>
      </c>
      <c r="S80" s="120">
        <v>9</v>
      </c>
      <c r="T80" s="120">
        <v>12</v>
      </c>
      <c r="U80" s="120">
        <v>14</v>
      </c>
      <c r="V80" s="120">
        <v>11</v>
      </c>
      <c r="W80" s="120">
        <v>46</v>
      </c>
      <c r="X80" s="120">
        <v>17</v>
      </c>
      <c r="Y80" s="111">
        <v>23</v>
      </c>
      <c r="Z80" s="111">
        <v>8</v>
      </c>
      <c r="AA80" s="111">
        <v>12</v>
      </c>
      <c r="AB80" s="112">
        <v>10</v>
      </c>
      <c r="AC80" s="112">
        <v>9</v>
      </c>
      <c r="AD80" s="112">
        <v>6</v>
      </c>
      <c r="AE80" s="112">
        <v>14</v>
      </c>
      <c r="AF80" s="112">
        <v>5</v>
      </c>
      <c r="AG80" s="112">
        <v>6</v>
      </c>
      <c r="AH80" s="112"/>
      <c r="AI80" s="112">
        <v>3</v>
      </c>
      <c r="AJ80" s="112">
        <v>9</v>
      </c>
      <c r="AK80" s="112">
        <v>4</v>
      </c>
      <c r="AL80" s="112">
        <v>11</v>
      </c>
      <c r="AM80" s="83"/>
      <c r="AN80" s="14"/>
      <c r="AO80" s="14"/>
      <c r="AP80" s="14"/>
      <c r="AQ80" s="19"/>
      <c r="AR80" s="48"/>
    </row>
    <row r="81" spans="1:44" hidden="1" x14ac:dyDescent="0.25">
      <c r="A81" s="81" t="s">
        <v>175</v>
      </c>
      <c r="B81" s="81" t="s">
        <v>194</v>
      </c>
      <c r="C81" s="95" t="s">
        <v>54</v>
      </c>
      <c r="D81" s="120"/>
      <c r="E81" s="120"/>
      <c r="F81" s="120"/>
      <c r="G81" s="120"/>
      <c r="H81" s="120"/>
      <c r="I81" s="120">
        <v>52</v>
      </c>
      <c r="J81" s="120">
        <v>52</v>
      </c>
      <c r="K81" s="120">
        <v>67</v>
      </c>
      <c r="L81" s="120">
        <v>33</v>
      </c>
      <c r="M81" s="120"/>
      <c r="N81" s="120">
        <v>57</v>
      </c>
      <c r="O81" s="120">
        <v>50</v>
      </c>
      <c r="P81" s="120">
        <v>51</v>
      </c>
      <c r="Q81" s="120">
        <v>79</v>
      </c>
      <c r="R81" s="120">
        <v>59</v>
      </c>
      <c r="S81" s="120">
        <v>24</v>
      </c>
      <c r="T81" s="120">
        <v>29</v>
      </c>
      <c r="U81" s="120">
        <v>29</v>
      </c>
      <c r="V81" s="120">
        <v>19</v>
      </c>
      <c r="W81" s="120">
        <v>23</v>
      </c>
      <c r="X81" s="120">
        <v>12</v>
      </c>
      <c r="Y81" s="111">
        <v>22</v>
      </c>
      <c r="Z81" s="111">
        <v>26</v>
      </c>
      <c r="AA81" s="111">
        <v>24</v>
      </c>
      <c r="AB81" s="112">
        <v>19</v>
      </c>
      <c r="AC81" s="112">
        <v>21</v>
      </c>
      <c r="AD81" s="112">
        <v>10</v>
      </c>
      <c r="AE81" s="112">
        <v>19</v>
      </c>
      <c r="AF81" s="112">
        <v>4</v>
      </c>
      <c r="AG81" s="112">
        <v>9</v>
      </c>
      <c r="AH81" s="112">
        <v>3</v>
      </c>
      <c r="AI81" s="112">
        <v>10</v>
      </c>
      <c r="AJ81" s="112">
        <v>8</v>
      </c>
      <c r="AK81" s="112">
        <v>9</v>
      </c>
      <c r="AL81" s="112">
        <v>11</v>
      </c>
      <c r="AM81" s="83"/>
      <c r="AN81" s="14"/>
      <c r="AO81" s="14"/>
      <c r="AP81" s="14"/>
      <c r="AQ81" s="19"/>
      <c r="AR81" s="48"/>
    </row>
    <row r="82" spans="1:44" ht="25.5" hidden="1" x14ac:dyDescent="0.25">
      <c r="A82" s="81" t="s">
        <v>177</v>
      </c>
      <c r="B82" s="81" t="s">
        <v>195</v>
      </c>
      <c r="C82" s="95" t="s">
        <v>89</v>
      </c>
      <c r="D82" s="120">
        <v>4</v>
      </c>
      <c r="E82" s="120">
        <v>5</v>
      </c>
      <c r="F82" s="120">
        <v>2</v>
      </c>
      <c r="G82" s="120">
        <v>3</v>
      </c>
      <c r="H82" s="120">
        <v>1</v>
      </c>
      <c r="I82" s="120">
        <v>2</v>
      </c>
      <c r="J82" s="120">
        <v>3</v>
      </c>
      <c r="K82" s="120">
        <v>4</v>
      </c>
      <c r="L82" s="120">
        <v>0</v>
      </c>
      <c r="M82" s="120"/>
      <c r="N82" s="120">
        <v>1</v>
      </c>
      <c r="O82" s="120">
        <v>1</v>
      </c>
      <c r="P82" s="120">
        <v>0</v>
      </c>
      <c r="Q82" s="120">
        <v>0</v>
      </c>
      <c r="R82" s="120">
        <v>2</v>
      </c>
      <c r="S82" s="120">
        <v>0</v>
      </c>
      <c r="T82" s="120">
        <v>1</v>
      </c>
      <c r="U82" s="120">
        <v>0</v>
      </c>
      <c r="V82" s="120">
        <v>2</v>
      </c>
      <c r="W82" s="120">
        <v>1</v>
      </c>
      <c r="X82" s="120">
        <v>0</v>
      </c>
      <c r="Y82" s="111"/>
      <c r="Z82" s="111">
        <v>1</v>
      </c>
      <c r="AA82" s="111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/>
      <c r="AI82" s="112"/>
      <c r="AJ82" s="112">
        <v>0</v>
      </c>
      <c r="AK82" s="112"/>
      <c r="AL82" s="112"/>
      <c r="AM82" s="83"/>
      <c r="AN82" s="14"/>
      <c r="AO82" s="14"/>
      <c r="AP82" s="14"/>
      <c r="AQ82" s="19"/>
      <c r="AR82" s="48"/>
    </row>
    <row r="83" spans="1:44" ht="25.5" hidden="1" x14ac:dyDescent="0.25">
      <c r="A83" s="81" t="s">
        <v>179</v>
      </c>
      <c r="B83" s="81" t="s">
        <v>196</v>
      </c>
      <c r="C83" s="95" t="s">
        <v>55</v>
      </c>
      <c r="D83" s="120">
        <v>1</v>
      </c>
      <c r="E83" s="120">
        <v>2</v>
      </c>
      <c r="F83" s="120">
        <v>2</v>
      </c>
      <c r="G83" s="120">
        <v>1</v>
      </c>
      <c r="H83" s="120">
        <v>1</v>
      </c>
      <c r="I83" s="120">
        <v>0</v>
      </c>
      <c r="J83" s="120">
        <v>2</v>
      </c>
      <c r="K83" s="120">
        <v>6</v>
      </c>
      <c r="L83" s="120">
        <v>5</v>
      </c>
      <c r="M83" s="120"/>
      <c r="N83" s="120">
        <v>4</v>
      </c>
      <c r="O83" s="120">
        <v>4</v>
      </c>
      <c r="P83" s="120">
        <v>3</v>
      </c>
      <c r="Q83" s="120">
        <v>5</v>
      </c>
      <c r="R83" s="120">
        <v>5</v>
      </c>
      <c r="S83" s="120">
        <v>4</v>
      </c>
      <c r="T83" s="120">
        <v>3</v>
      </c>
      <c r="U83" s="120">
        <v>5</v>
      </c>
      <c r="V83" s="120">
        <v>6</v>
      </c>
      <c r="W83" s="120">
        <v>4</v>
      </c>
      <c r="X83" s="120">
        <v>0</v>
      </c>
      <c r="Y83" s="111">
        <v>5</v>
      </c>
      <c r="Z83" s="111">
        <v>3</v>
      </c>
      <c r="AA83" s="111">
        <v>0</v>
      </c>
      <c r="AB83" s="112">
        <v>8</v>
      </c>
      <c r="AC83" s="112">
        <v>1</v>
      </c>
      <c r="AD83" s="112">
        <v>2</v>
      </c>
      <c r="AE83" s="112">
        <v>0</v>
      </c>
      <c r="AF83" s="112">
        <v>16</v>
      </c>
      <c r="AG83" s="112">
        <v>1</v>
      </c>
      <c r="AH83" s="112">
        <v>3</v>
      </c>
      <c r="AI83" s="112">
        <v>1</v>
      </c>
      <c r="AJ83" s="112">
        <v>4</v>
      </c>
      <c r="AK83" s="112">
        <v>1</v>
      </c>
      <c r="AL83" s="112"/>
      <c r="AM83" s="83"/>
      <c r="AN83" s="14"/>
      <c r="AO83" s="14"/>
      <c r="AP83" s="14"/>
      <c r="AQ83" s="19"/>
      <c r="AR83" s="48"/>
    </row>
    <row r="84" spans="1:44" hidden="1" x14ac:dyDescent="0.25">
      <c r="A84" s="81" t="s">
        <v>181</v>
      </c>
      <c r="B84" s="81" t="s">
        <v>197</v>
      </c>
      <c r="C84" s="95" t="s">
        <v>57</v>
      </c>
      <c r="D84" s="120">
        <v>13</v>
      </c>
      <c r="E84" s="120">
        <v>19</v>
      </c>
      <c r="F84" s="120">
        <v>11</v>
      </c>
      <c r="G84" s="120">
        <v>16</v>
      </c>
      <c r="H84" s="120">
        <v>6</v>
      </c>
      <c r="I84" s="120">
        <v>11</v>
      </c>
      <c r="J84" s="120">
        <v>12</v>
      </c>
      <c r="K84" s="120">
        <v>14</v>
      </c>
      <c r="L84" s="120">
        <v>15</v>
      </c>
      <c r="M84" s="120"/>
      <c r="N84" s="120">
        <v>26</v>
      </c>
      <c r="O84" s="120">
        <v>7</v>
      </c>
      <c r="P84" s="120">
        <v>16</v>
      </c>
      <c r="Q84" s="120">
        <v>15</v>
      </c>
      <c r="R84" s="120">
        <v>15</v>
      </c>
      <c r="S84" s="120">
        <v>16</v>
      </c>
      <c r="T84" s="120">
        <v>22</v>
      </c>
      <c r="U84" s="120">
        <v>16</v>
      </c>
      <c r="V84" s="120">
        <v>30</v>
      </c>
      <c r="W84" s="120">
        <v>16</v>
      </c>
      <c r="X84" s="120">
        <v>0</v>
      </c>
      <c r="Y84" s="111">
        <v>25</v>
      </c>
      <c r="Z84" s="111">
        <v>23</v>
      </c>
      <c r="AA84" s="111">
        <v>12</v>
      </c>
      <c r="AB84" s="112">
        <v>15</v>
      </c>
      <c r="AC84" s="112">
        <v>6</v>
      </c>
      <c r="AD84" s="112">
        <v>20</v>
      </c>
      <c r="AE84" s="112">
        <v>10</v>
      </c>
      <c r="AF84" s="112">
        <v>15</v>
      </c>
      <c r="AG84" s="112">
        <v>11</v>
      </c>
      <c r="AH84" s="112">
        <v>3</v>
      </c>
      <c r="AI84" s="112">
        <v>9</v>
      </c>
      <c r="AJ84" s="112">
        <v>6</v>
      </c>
      <c r="AK84" s="112">
        <v>5</v>
      </c>
      <c r="AL84" s="112">
        <v>6</v>
      </c>
      <c r="AM84" s="83"/>
      <c r="AN84" s="14"/>
      <c r="AO84" s="14"/>
      <c r="AP84" s="14"/>
      <c r="AQ84" s="19"/>
      <c r="AR84" s="48"/>
    </row>
    <row r="85" spans="1:44" hidden="1" x14ac:dyDescent="0.25">
      <c r="A85" s="81" t="s">
        <v>183</v>
      </c>
      <c r="B85" s="81" t="s">
        <v>198</v>
      </c>
      <c r="C85" s="95" t="s">
        <v>59</v>
      </c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>
        <v>12</v>
      </c>
      <c r="P85" s="120">
        <v>14</v>
      </c>
      <c r="Q85" s="120">
        <v>15</v>
      </c>
      <c r="R85" s="120">
        <v>10</v>
      </c>
      <c r="S85" s="120">
        <v>11</v>
      </c>
      <c r="T85" s="120">
        <v>13</v>
      </c>
      <c r="U85" s="120">
        <v>8</v>
      </c>
      <c r="V85" s="120">
        <v>11</v>
      </c>
      <c r="W85" s="120">
        <v>16</v>
      </c>
      <c r="X85" s="120">
        <v>0</v>
      </c>
      <c r="Y85" s="111">
        <v>6</v>
      </c>
      <c r="Z85" s="111">
        <v>7</v>
      </c>
      <c r="AA85" s="111">
        <v>7</v>
      </c>
      <c r="AB85" s="112">
        <v>5</v>
      </c>
      <c r="AC85" s="112">
        <v>12</v>
      </c>
      <c r="AD85" s="112">
        <v>7</v>
      </c>
      <c r="AE85" s="112">
        <v>13</v>
      </c>
      <c r="AF85" s="112">
        <v>11</v>
      </c>
      <c r="AG85" s="112">
        <v>10</v>
      </c>
      <c r="AH85" s="112">
        <v>2</v>
      </c>
      <c r="AI85" s="112">
        <v>28</v>
      </c>
      <c r="AJ85" s="112">
        <v>3</v>
      </c>
      <c r="AK85" s="112">
        <v>3</v>
      </c>
      <c r="AL85" s="112">
        <v>8</v>
      </c>
      <c r="AM85" s="83"/>
      <c r="AN85" s="14"/>
      <c r="AO85" s="14"/>
      <c r="AP85" s="14"/>
      <c r="AQ85" s="19"/>
      <c r="AR85" s="48"/>
    </row>
    <row r="86" spans="1:44" hidden="1" x14ac:dyDescent="0.25">
      <c r="A86" s="81" t="s">
        <v>185</v>
      </c>
      <c r="B86" s="81" t="s">
        <v>199</v>
      </c>
      <c r="C86" s="95" t="s">
        <v>61</v>
      </c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>
        <v>22</v>
      </c>
      <c r="X86" s="99">
        <v>20</v>
      </c>
      <c r="Y86" s="112">
        <v>28</v>
      </c>
      <c r="Z86" s="112">
        <v>26</v>
      </c>
      <c r="AA86" s="112">
        <v>28</v>
      </c>
      <c r="AB86" s="112">
        <v>29</v>
      </c>
      <c r="AC86" s="112">
        <v>28</v>
      </c>
      <c r="AD86" s="111">
        <v>27</v>
      </c>
      <c r="AE86" s="116">
        <v>17</v>
      </c>
      <c r="AF86" s="112">
        <v>0</v>
      </c>
      <c r="AG86" s="112"/>
      <c r="AH86" s="112">
        <v>6</v>
      </c>
      <c r="AI86" s="112"/>
      <c r="AJ86" s="112">
        <v>0</v>
      </c>
      <c r="AK86" s="112"/>
      <c r="AL86" s="112"/>
      <c r="AM86" s="83"/>
      <c r="AN86" s="14"/>
      <c r="AO86" s="14"/>
      <c r="AP86" s="14"/>
      <c r="AQ86" s="19"/>
      <c r="AR86" s="48"/>
    </row>
    <row r="87" spans="1:44" ht="25.5" hidden="1" x14ac:dyDescent="0.25">
      <c r="A87" s="81" t="s">
        <v>187</v>
      </c>
      <c r="B87" s="81" t="s">
        <v>200</v>
      </c>
      <c r="C87" s="95" t="s">
        <v>63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>
        <v>2</v>
      </c>
      <c r="V87" s="99">
        <v>2</v>
      </c>
      <c r="W87" s="99">
        <v>3</v>
      </c>
      <c r="X87" s="99">
        <v>2</v>
      </c>
      <c r="Y87" s="111">
        <v>1</v>
      </c>
      <c r="Z87" s="111">
        <v>2</v>
      </c>
      <c r="AA87" s="111">
        <v>1</v>
      </c>
      <c r="AB87" s="112">
        <v>1</v>
      </c>
      <c r="AC87" s="112">
        <v>2</v>
      </c>
      <c r="AD87" s="112">
        <v>3</v>
      </c>
      <c r="AE87" s="116">
        <v>5</v>
      </c>
      <c r="AF87" s="112">
        <v>4</v>
      </c>
      <c r="AG87" s="112">
        <v>4</v>
      </c>
      <c r="AH87" s="112">
        <v>1</v>
      </c>
      <c r="AI87" s="112"/>
      <c r="AJ87" s="112">
        <v>0</v>
      </c>
      <c r="AK87" s="112"/>
      <c r="AL87" s="112"/>
      <c r="AM87" s="83"/>
      <c r="AN87" s="14"/>
      <c r="AO87" s="14"/>
      <c r="AP87" s="14"/>
      <c r="AQ87" s="19"/>
      <c r="AR87" s="48"/>
    </row>
    <row r="88" spans="1:44" hidden="1" x14ac:dyDescent="0.25">
      <c r="A88" s="81" t="s">
        <v>189</v>
      </c>
      <c r="B88" s="81" t="s">
        <v>201</v>
      </c>
      <c r="C88" s="106" t="s">
        <v>65</v>
      </c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12"/>
      <c r="Z88" s="112"/>
      <c r="AA88" s="112"/>
      <c r="AB88" s="112"/>
      <c r="AC88" s="112"/>
      <c r="AD88" s="112"/>
      <c r="AE88" s="112">
        <v>0</v>
      </c>
      <c r="AF88" s="112">
        <v>0</v>
      </c>
      <c r="AG88" s="112">
        <v>0</v>
      </c>
      <c r="AH88" s="112"/>
      <c r="AI88" s="112"/>
      <c r="AJ88" s="112">
        <v>0</v>
      </c>
      <c r="AK88" s="112"/>
      <c r="AL88" s="112">
        <v>1</v>
      </c>
      <c r="AM88" s="83"/>
      <c r="AN88" s="14"/>
      <c r="AO88" s="14"/>
      <c r="AP88" s="14"/>
      <c r="AQ88" s="19"/>
      <c r="AR88" s="48"/>
    </row>
    <row r="89" spans="1:44" hidden="1" x14ac:dyDescent="0.25">
      <c r="A89" s="18"/>
      <c r="B89" s="117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83"/>
      <c r="AN89" s="14"/>
      <c r="AO89" s="14"/>
      <c r="AP89" s="14"/>
      <c r="AQ89" s="19"/>
      <c r="AR89" s="48"/>
    </row>
    <row r="90" spans="1:44" hidden="1" x14ac:dyDescent="0.25">
      <c r="A90" s="20">
        <v>2</v>
      </c>
      <c r="B90" s="81">
        <f>B76+1</f>
        <v>4</v>
      </c>
      <c r="C90" s="119" t="s">
        <v>35</v>
      </c>
      <c r="D90" s="20">
        <v>104238</v>
      </c>
      <c r="E90" s="20">
        <v>2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83"/>
      <c r="AN90" s="14"/>
      <c r="AO90" s="14"/>
      <c r="AP90" s="14"/>
      <c r="AQ90" s="19"/>
      <c r="AR90" s="48"/>
    </row>
    <row r="91" spans="1:44" ht="25.5" hidden="1" x14ac:dyDescent="0.25">
      <c r="A91" s="18"/>
      <c r="B91" s="117"/>
      <c r="C91" s="95"/>
      <c r="D91" s="96" t="s">
        <v>40</v>
      </c>
      <c r="E91" s="96" t="s">
        <v>41</v>
      </c>
      <c r="F91" s="96" t="s">
        <v>42</v>
      </c>
      <c r="G91" s="96" t="s">
        <v>43</v>
      </c>
      <c r="H91" s="96" t="s">
        <v>44</v>
      </c>
      <c r="I91" s="96" t="s">
        <v>45</v>
      </c>
      <c r="J91" s="96" t="s">
        <v>46</v>
      </c>
      <c r="K91" s="96" t="s">
        <v>47</v>
      </c>
      <c r="L91" s="96" t="s">
        <v>48</v>
      </c>
      <c r="M91" s="96"/>
      <c r="N91" s="96" t="s">
        <v>49</v>
      </c>
      <c r="O91" s="96" t="s">
        <v>19</v>
      </c>
      <c r="P91" s="96" t="s">
        <v>20</v>
      </c>
      <c r="Q91" s="96" t="s">
        <v>21</v>
      </c>
      <c r="R91" s="96" t="s">
        <v>22</v>
      </c>
      <c r="S91" s="96" t="s">
        <v>23</v>
      </c>
      <c r="T91" s="96" t="s">
        <v>24</v>
      </c>
      <c r="U91" s="96" t="s">
        <v>25</v>
      </c>
      <c r="V91" s="96" t="s">
        <v>26</v>
      </c>
      <c r="W91" s="96" t="s">
        <v>27</v>
      </c>
      <c r="X91" s="96" t="s">
        <v>28</v>
      </c>
      <c r="Y91" s="110" t="s">
        <v>29</v>
      </c>
      <c r="Z91" s="110" t="s">
        <v>3</v>
      </c>
      <c r="AA91" s="110" t="s">
        <v>4</v>
      </c>
      <c r="AB91" s="110" t="s">
        <v>5</v>
      </c>
      <c r="AC91" s="110" t="s">
        <v>6</v>
      </c>
      <c r="AD91" s="110" t="s">
        <v>7</v>
      </c>
      <c r="AE91" s="110" t="s">
        <v>8</v>
      </c>
      <c r="AF91" s="110" t="s">
        <v>166</v>
      </c>
      <c r="AG91" s="110" t="s">
        <v>624</v>
      </c>
      <c r="AH91" s="110" t="s">
        <v>633</v>
      </c>
      <c r="AI91" s="110" t="s">
        <v>644</v>
      </c>
      <c r="AJ91" s="110" t="s">
        <v>646</v>
      </c>
      <c r="AK91" s="110"/>
      <c r="AL91" s="110"/>
      <c r="AM91" s="83"/>
      <c r="AN91" s="14"/>
      <c r="AO91" s="14"/>
      <c r="AP91" s="14"/>
      <c r="AQ91" s="19"/>
      <c r="AR91" s="48"/>
    </row>
    <row r="92" spans="1:44" hidden="1" x14ac:dyDescent="0.25">
      <c r="A92" s="81" t="s">
        <v>169</v>
      </c>
      <c r="B92" s="81" t="s">
        <v>202</v>
      </c>
      <c r="C92" s="95" t="s">
        <v>9</v>
      </c>
      <c r="D92" s="120">
        <v>174</v>
      </c>
      <c r="E92" s="120">
        <v>140</v>
      </c>
      <c r="F92" s="120">
        <v>202</v>
      </c>
      <c r="G92" s="120">
        <v>149</v>
      </c>
      <c r="H92" s="120">
        <v>170</v>
      </c>
      <c r="I92" s="120">
        <v>129</v>
      </c>
      <c r="J92" s="120">
        <v>202</v>
      </c>
      <c r="K92" s="120">
        <v>130</v>
      </c>
      <c r="L92" s="120">
        <v>220</v>
      </c>
      <c r="M92" s="120"/>
      <c r="N92" s="120">
        <v>165</v>
      </c>
      <c r="O92" s="120">
        <v>329</v>
      </c>
      <c r="P92" s="120">
        <v>149</v>
      </c>
      <c r="Q92" s="120">
        <v>228</v>
      </c>
      <c r="R92" s="120">
        <v>144</v>
      </c>
      <c r="S92" s="120">
        <v>160</v>
      </c>
      <c r="T92" s="120">
        <v>136</v>
      </c>
      <c r="U92" s="120">
        <v>143</v>
      </c>
      <c r="V92" s="120">
        <v>123</v>
      </c>
      <c r="W92" s="120">
        <v>154</v>
      </c>
      <c r="X92" s="120">
        <v>63</v>
      </c>
      <c r="Y92" s="111">
        <v>187</v>
      </c>
      <c r="Z92" s="111">
        <v>55</v>
      </c>
      <c r="AA92" s="111">
        <v>123</v>
      </c>
      <c r="AB92" s="112">
        <v>55</v>
      </c>
      <c r="AC92" s="112">
        <v>77</v>
      </c>
      <c r="AD92" s="112">
        <v>50</v>
      </c>
      <c r="AE92" s="113">
        <v>70</v>
      </c>
      <c r="AF92" s="113">
        <v>51</v>
      </c>
      <c r="AG92" s="113">
        <v>65</v>
      </c>
      <c r="AH92" s="113">
        <v>27</v>
      </c>
      <c r="AI92" s="113">
        <v>60</v>
      </c>
      <c r="AJ92" s="113">
        <v>43</v>
      </c>
      <c r="AK92" s="113">
        <v>44</v>
      </c>
      <c r="AL92" s="113">
        <v>47</v>
      </c>
      <c r="AM92" s="83"/>
      <c r="AN92" s="14"/>
      <c r="AO92" s="14"/>
      <c r="AP92" s="14"/>
      <c r="AQ92" s="19"/>
      <c r="AR92" s="48"/>
    </row>
    <row r="93" spans="1:44" hidden="1" x14ac:dyDescent="0.25">
      <c r="A93" s="81" t="s">
        <v>171</v>
      </c>
      <c r="B93" s="81" t="s">
        <v>203</v>
      </c>
      <c r="C93" s="95" t="s">
        <v>10</v>
      </c>
      <c r="D93" s="120">
        <v>154</v>
      </c>
      <c r="E93" s="120">
        <v>129</v>
      </c>
      <c r="F93" s="120">
        <v>191</v>
      </c>
      <c r="G93" s="120">
        <v>122</v>
      </c>
      <c r="H93" s="120">
        <v>167</v>
      </c>
      <c r="I93" s="120">
        <v>127</v>
      </c>
      <c r="J93" s="120">
        <v>200</v>
      </c>
      <c r="K93" s="120">
        <v>129</v>
      </c>
      <c r="L93" s="120">
        <v>218</v>
      </c>
      <c r="M93" s="120"/>
      <c r="N93" s="120">
        <v>163</v>
      </c>
      <c r="O93" s="120">
        <v>326</v>
      </c>
      <c r="P93" s="120">
        <v>148</v>
      </c>
      <c r="Q93" s="120">
        <v>226</v>
      </c>
      <c r="R93" s="120">
        <v>143</v>
      </c>
      <c r="S93" s="120">
        <v>159</v>
      </c>
      <c r="T93" s="120">
        <v>135</v>
      </c>
      <c r="U93" s="120">
        <v>142</v>
      </c>
      <c r="V93" s="120">
        <v>122</v>
      </c>
      <c r="W93" s="120">
        <v>153</v>
      </c>
      <c r="X93" s="120">
        <v>60</v>
      </c>
      <c r="Y93" s="111">
        <v>114</v>
      </c>
      <c r="Z93" s="111">
        <v>50</v>
      </c>
      <c r="AA93" s="111">
        <v>102</v>
      </c>
      <c r="AB93" s="112">
        <v>37</v>
      </c>
      <c r="AC93" s="112">
        <v>63</v>
      </c>
      <c r="AD93" s="112">
        <v>48</v>
      </c>
      <c r="AE93" s="112">
        <v>58</v>
      </c>
      <c r="AF93" s="112">
        <v>49</v>
      </c>
      <c r="AG93" s="112">
        <v>52</v>
      </c>
      <c r="AH93" s="112">
        <v>27</v>
      </c>
      <c r="AI93" s="112">
        <v>44</v>
      </c>
      <c r="AJ93" s="112">
        <v>39</v>
      </c>
      <c r="AK93" s="112">
        <v>41</v>
      </c>
      <c r="AL93" s="112">
        <v>39</v>
      </c>
      <c r="AM93" s="83"/>
      <c r="AN93" s="14"/>
      <c r="AO93" s="14"/>
      <c r="AP93" s="14"/>
      <c r="AQ93" s="19"/>
      <c r="AR93" s="48"/>
    </row>
    <row r="94" spans="1:44" hidden="1" x14ac:dyDescent="0.25">
      <c r="A94" s="81" t="s">
        <v>173</v>
      </c>
      <c r="B94" s="81" t="s">
        <v>204</v>
      </c>
      <c r="C94" s="95" t="s">
        <v>53</v>
      </c>
      <c r="D94" s="120">
        <v>94</v>
      </c>
      <c r="E94" s="120">
        <v>54</v>
      </c>
      <c r="F94" s="120">
        <v>85</v>
      </c>
      <c r="G94" s="120">
        <v>55</v>
      </c>
      <c r="H94" s="120">
        <v>79</v>
      </c>
      <c r="I94" s="120">
        <v>50</v>
      </c>
      <c r="J94" s="120">
        <v>66</v>
      </c>
      <c r="K94" s="120">
        <v>53</v>
      </c>
      <c r="L94" s="120">
        <v>62</v>
      </c>
      <c r="M94" s="120"/>
      <c r="N94" s="120">
        <v>49</v>
      </c>
      <c r="O94" s="120">
        <v>84</v>
      </c>
      <c r="P94" s="120">
        <v>55</v>
      </c>
      <c r="Q94" s="120">
        <v>79</v>
      </c>
      <c r="R94" s="120">
        <v>37</v>
      </c>
      <c r="S94" s="120">
        <v>50</v>
      </c>
      <c r="T94" s="120">
        <v>43</v>
      </c>
      <c r="U94" s="120">
        <v>37</v>
      </c>
      <c r="V94" s="120">
        <v>25</v>
      </c>
      <c r="W94" s="120">
        <v>59</v>
      </c>
      <c r="X94" s="120">
        <v>28</v>
      </c>
      <c r="Y94" s="111">
        <v>59</v>
      </c>
      <c r="Z94" s="111">
        <v>21</v>
      </c>
      <c r="AA94" s="111">
        <v>44</v>
      </c>
      <c r="AB94" s="112">
        <v>28</v>
      </c>
      <c r="AC94" s="112">
        <v>29</v>
      </c>
      <c r="AD94" s="112">
        <v>25</v>
      </c>
      <c r="AE94" s="112">
        <v>38</v>
      </c>
      <c r="AF94" s="112">
        <v>25</v>
      </c>
      <c r="AG94" s="112">
        <v>39</v>
      </c>
      <c r="AH94" s="112">
        <v>13</v>
      </c>
      <c r="AI94" s="112">
        <v>27</v>
      </c>
      <c r="AJ94" s="112">
        <v>21</v>
      </c>
      <c r="AK94" s="112">
        <v>25</v>
      </c>
      <c r="AL94" s="112">
        <v>30</v>
      </c>
      <c r="AM94" s="83"/>
      <c r="AN94" s="14"/>
      <c r="AO94" s="14"/>
      <c r="AP94" s="14"/>
      <c r="AQ94" s="19"/>
      <c r="AR94" s="48"/>
    </row>
    <row r="95" spans="1:44" hidden="1" x14ac:dyDescent="0.25">
      <c r="A95" s="81" t="s">
        <v>175</v>
      </c>
      <c r="B95" s="81" t="s">
        <v>205</v>
      </c>
      <c r="C95" s="95" t="s">
        <v>54</v>
      </c>
      <c r="D95" s="120"/>
      <c r="E95" s="120"/>
      <c r="F95" s="120"/>
      <c r="G95" s="120"/>
      <c r="H95" s="120"/>
      <c r="I95" s="120">
        <v>0</v>
      </c>
      <c r="J95" s="120">
        <v>0</v>
      </c>
      <c r="K95" s="120">
        <v>2</v>
      </c>
      <c r="L95" s="120">
        <v>2</v>
      </c>
      <c r="M95" s="120"/>
      <c r="N95" s="120">
        <v>6</v>
      </c>
      <c r="O95" s="120">
        <v>0</v>
      </c>
      <c r="P95" s="120">
        <v>6</v>
      </c>
      <c r="Q95" s="120">
        <v>5</v>
      </c>
      <c r="R95" s="120">
        <v>7</v>
      </c>
      <c r="S95" s="120">
        <v>1</v>
      </c>
      <c r="T95" s="120">
        <v>1</v>
      </c>
      <c r="U95" s="120">
        <v>5</v>
      </c>
      <c r="V95" s="120">
        <v>5</v>
      </c>
      <c r="W95" s="120">
        <v>3</v>
      </c>
      <c r="X95" s="120">
        <v>6</v>
      </c>
      <c r="Y95" s="111">
        <v>0</v>
      </c>
      <c r="Z95" s="111">
        <v>0</v>
      </c>
      <c r="AA95" s="111">
        <v>0</v>
      </c>
      <c r="AB95" s="112">
        <v>3</v>
      </c>
      <c r="AC95" s="112">
        <v>2</v>
      </c>
      <c r="AD95" s="112">
        <v>1</v>
      </c>
      <c r="AE95" s="112">
        <v>2</v>
      </c>
      <c r="AF95" s="112">
        <v>2</v>
      </c>
      <c r="AG95" s="112">
        <v>3</v>
      </c>
      <c r="AH95" s="112">
        <v>1</v>
      </c>
      <c r="AI95" s="112">
        <v>1</v>
      </c>
      <c r="AJ95" s="112">
        <v>1</v>
      </c>
      <c r="AK95" s="112">
        <v>2</v>
      </c>
      <c r="AL95" s="112"/>
      <c r="AM95" s="83"/>
      <c r="AN95" s="14"/>
      <c r="AO95" s="14"/>
      <c r="AP95" s="14"/>
      <c r="AQ95" s="19"/>
      <c r="AR95" s="48"/>
    </row>
    <row r="96" spans="1:44" ht="25.5" hidden="1" x14ac:dyDescent="0.25">
      <c r="A96" s="81" t="s">
        <v>177</v>
      </c>
      <c r="B96" s="81" t="s">
        <v>206</v>
      </c>
      <c r="C96" s="95" t="s">
        <v>89</v>
      </c>
      <c r="D96" s="120">
        <v>5</v>
      </c>
      <c r="E96" s="120">
        <v>7</v>
      </c>
      <c r="F96" s="120">
        <v>7</v>
      </c>
      <c r="G96" s="120">
        <v>20</v>
      </c>
      <c r="H96" s="120">
        <v>17</v>
      </c>
      <c r="I96" s="120">
        <v>11</v>
      </c>
      <c r="J96" s="120">
        <v>22</v>
      </c>
      <c r="K96" s="120">
        <v>25</v>
      </c>
      <c r="L96" s="120">
        <v>62</v>
      </c>
      <c r="M96" s="120"/>
      <c r="N96" s="120">
        <v>51</v>
      </c>
      <c r="O96" s="120">
        <v>136</v>
      </c>
      <c r="P96" s="120">
        <v>44</v>
      </c>
      <c r="Q96" s="120">
        <v>16</v>
      </c>
      <c r="R96" s="120">
        <v>26</v>
      </c>
      <c r="S96" s="120">
        <v>13</v>
      </c>
      <c r="T96" s="120">
        <v>12</v>
      </c>
      <c r="U96" s="120">
        <v>12</v>
      </c>
      <c r="V96" s="120">
        <v>15</v>
      </c>
      <c r="W96" s="120">
        <v>6</v>
      </c>
      <c r="X96" s="120">
        <v>0</v>
      </c>
      <c r="Y96" s="111">
        <v>0</v>
      </c>
      <c r="Z96" s="111">
        <v>4</v>
      </c>
      <c r="AA96" s="111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/>
      <c r="AI96" s="112"/>
      <c r="AJ96" s="112">
        <v>0</v>
      </c>
      <c r="AK96" s="112">
        <v>3</v>
      </c>
      <c r="AL96" s="112">
        <v>3</v>
      </c>
      <c r="AM96" s="83"/>
      <c r="AN96" s="14"/>
      <c r="AO96" s="14"/>
      <c r="AP96" s="14"/>
      <c r="AQ96" s="19"/>
      <c r="AR96" s="48"/>
    </row>
    <row r="97" spans="1:44" ht="25.5" hidden="1" x14ac:dyDescent="0.25">
      <c r="A97" s="81" t="s">
        <v>179</v>
      </c>
      <c r="B97" s="81" t="s">
        <v>207</v>
      </c>
      <c r="C97" s="95" t="s">
        <v>55</v>
      </c>
      <c r="D97" s="120">
        <v>7</v>
      </c>
      <c r="E97" s="120">
        <v>3</v>
      </c>
      <c r="F97" s="120">
        <v>4</v>
      </c>
      <c r="G97" s="120">
        <v>6</v>
      </c>
      <c r="H97" s="120">
        <v>5</v>
      </c>
      <c r="I97" s="120">
        <v>9</v>
      </c>
      <c r="J97" s="120">
        <v>8</v>
      </c>
      <c r="K97" s="120">
        <v>5</v>
      </c>
      <c r="L97" s="120">
        <v>10</v>
      </c>
      <c r="M97" s="120"/>
      <c r="N97" s="120">
        <v>12</v>
      </c>
      <c r="O97" s="120">
        <v>13</v>
      </c>
      <c r="P97" s="120">
        <v>15</v>
      </c>
      <c r="Q97" s="120">
        <v>9</v>
      </c>
      <c r="R97" s="120">
        <v>4</v>
      </c>
      <c r="S97" s="120">
        <v>7</v>
      </c>
      <c r="T97" s="120">
        <v>7</v>
      </c>
      <c r="U97" s="120">
        <v>7</v>
      </c>
      <c r="V97" s="120">
        <v>4</v>
      </c>
      <c r="W97" s="120">
        <v>6</v>
      </c>
      <c r="X97" s="120">
        <v>0</v>
      </c>
      <c r="Y97" s="111">
        <v>5</v>
      </c>
      <c r="Z97" s="111">
        <v>8</v>
      </c>
      <c r="AA97" s="111">
        <v>7</v>
      </c>
      <c r="AB97" s="112">
        <v>3</v>
      </c>
      <c r="AC97" s="112">
        <v>1</v>
      </c>
      <c r="AD97" s="112">
        <v>5</v>
      </c>
      <c r="AE97" s="112">
        <v>3</v>
      </c>
      <c r="AF97" s="112">
        <v>9</v>
      </c>
      <c r="AG97" s="112">
        <v>2</v>
      </c>
      <c r="AH97" s="112">
        <v>6</v>
      </c>
      <c r="AI97" s="112">
        <v>4</v>
      </c>
      <c r="AJ97" s="112">
        <v>4</v>
      </c>
      <c r="AK97" s="112"/>
      <c r="AL97" s="112"/>
      <c r="AM97" s="83"/>
      <c r="AN97" s="14"/>
      <c r="AO97" s="14"/>
      <c r="AP97" s="14"/>
      <c r="AQ97" s="19"/>
      <c r="AR97" s="48"/>
    </row>
    <row r="98" spans="1:44" hidden="1" x14ac:dyDescent="0.25">
      <c r="A98" s="81" t="s">
        <v>181</v>
      </c>
      <c r="B98" s="81" t="s">
        <v>208</v>
      </c>
      <c r="C98" s="95" t="s">
        <v>57</v>
      </c>
      <c r="D98" s="120">
        <v>26</v>
      </c>
      <c r="E98" s="120">
        <v>25</v>
      </c>
      <c r="F98" s="120">
        <v>27</v>
      </c>
      <c r="G98" s="120">
        <v>24</v>
      </c>
      <c r="H98" s="120">
        <v>24</v>
      </c>
      <c r="I98" s="120">
        <v>18</v>
      </c>
      <c r="J98" s="120">
        <v>23</v>
      </c>
      <c r="K98" s="120">
        <v>25</v>
      </c>
      <c r="L98" s="120">
        <v>21</v>
      </c>
      <c r="M98" s="120"/>
      <c r="N98" s="120">
        <v>18</v>
      </c>
      <c r="O98" s="120">
        <v>15</v>
      </c>
      <c r="P98" s="120">
        <v>13</v>
      </c>
      <c r="Q98" s="120">
        <v>28</v>
      </c>
      <c r="R98" s="120">
        <v>27</v>
      </c>
      <c r="S98" s="120">
        <v>22</v>
      </c>
      <c r="T98" s="120">
        <v>29</v>
      </c>
      <c r="U98" s="120">
        <v>20</v>
      </c>
      <c r="V98" s="120">
        <v>35</v>
      </c>
      <c r="W98" s="120">
        <v>13</v>
      </c>
      <c r="X98" s="120">
        <v>0</v>
      </c>
      <c r="Y98" s="111">
        <v>21</v>
      </c>
      <c r="Z98" s="111">
        <v>6</v>
      </c>
      <c r="AA98" s="111">
        <v>8</v>
      </c>
      <c r="AB98" s="112">
        <v>15</v>
      </c>
      <c r="AC98" s="112">
        <v>6</v>
      </c>
      <c r="AD98" s="112">
        <v>19</v>
      </c>
      <c r="AE98" s="112">
        <v>5</v>
      </c>
      <c r="AF98" s="112">
        <v>4</v>
      </c>
      <c r="AG98" s="112">
        <v>4</v>
      </c>
      <c r="AH98" s="112">
        <v>9</v>
      </c>
      <c r="AI98" s="112">
        <v>10</v>
      </c>
      <c r="AJ98" s="112">
        <v>3</v>
      </c>
      <c r="AK98" s="112">
        <v>1</v>
      </c>
      <c r="AL98" s="112">
        <v>6</v>
      </c>
      <c r="AM98" s="83"/>
      <c r="AN98" s="14"/>
      <c r="AO98" s="14"/>
      <c r="AP98" s="14"/>
      <c r="AQ98" s="19"/>
      <c r="AR98" s="48"/>
    </row>
    <row r="99" spans="1:44" hidden="1" x14ac:dyDescent="0.25">
      <c r="A99" s="81" t="s">
        <v>183</v>
      </c>
      <c r="B99" s="81" t="s">
        <v>209</v>
      </c>
      <c r="C99" s="95" t="s">
        <v>59</v>
      </c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>
        <v>20</v>
      </c>
      <c r="P99" s="120">
        <v>10</v>
      </c>
      <c r="Q99" s="120">
        <v>18</v>
      </c>
      <c r="R99" s="120">
        <v>10</v>
      </c>
      <c r="S99" s="120">
        <v>22</v>
      </c>
      <c r="T99" s="120">
        <v>18</v>
      </c>
      <c r="U99" s="120">
        <v>19</v>
      </c>
      <c r="V99" s="120">
        <v>11</v>
      </c>
      <c r="W99" s="120">
        <v>9</v>
      </c>
      <c r="X99" s="120">
        <v>0</v>
      </c>
      <c r="Y99" s="111">
        <v>16</v>
      </c>
      <c r="Z99" s="111">
        <v>12</v>
      </c>
      <c r="AA99" s="111">
        <v>12</v>
      </c>
      <c r="AB99" s="112">
        <v>5</v>
      </c>
      <c r="AC99" s="112">
        <v>11</v>
      </c>
      <c r="AD99" s="112">
        <v>9</v>
      </c>
      <c r="AE99" s="112">
        <v>11</v>
      </c>
      <c r="AF99" s="112">
        <v>10</v>
      </c>
      <c r="AG99" s="112">
        <v>10</v>
      </c>
      <c r="AH99" s="112">
        <v>6</v>
      </c>
      <c r="AI99" s="112">
        <v>23</v>
      </c>
      <c r="AJ99" s="112">
        <v>12</v>
      </c>
      <c r="AK99" s="112">
        <v>8</v>
      </c>
      <c r="AL99" s="112">
        <v>6</v>
      </c>
      <c r="AM99" s="83"/>
      <c r="AN99" s="14"/>
      <c r="AO99" s="14"/>
      <c r="AP99" s="14"/>
      <c r="AQ99" s="19"/>
      <c r="AR99" s="48"/>
    </row>
    <row r="100" spans="1:44" hidden="1" x14ac:dyDescent="0.25">
      <c r="A100" s="81" t="s">
        <v>185</v>
      </c>
      <c r="B100" s="81" t="s">
        <v>210</v>
      </c>
      <c r="C100" s="95" t="s">
        <v>61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>
        <v>20</v>
      </c>
      <c r="X100" s="99">
        <v>20</v>
      </c>
      <c r="Y100" s="112">
        <v>35</v>
      </c>
      <c r="Z100" s="112">
        <v>36</v>
      </c>
      <c r="AA100" s="112">
        <v>39</v>
      </c>
      <c r="AB100" s="112">
        <v>41</v>
      </c>
      <c r="AC100" s="112">
        <v>40</v>
      </c>
      <c r="AD100" s="111">
        <v>41</v>
      </c>
      <c r="AE100" s="116">
        <v>40</v>
      </c>
      <c r="AF100" s="112">
        <v>0</v>
      </c>
      <c r="AG100" s="112"/>
      <c r="AH100" s="112">
        <v>12</v>
      </c>
      <c r="AI100" s="112"/>
      <c r="AJ100" s="112">
        <v>0</v>
      </c>
      <c r="AK100" s="112"/>
      <c r="AL100" s="112"/>
      <c r="AM100" s="83"/>
      <c r="AN100" s="14"/>
      <c r="AO100" s="14"/>
      <c r="AP100" s="14"/>
      <c r="AQ100" s="19"/>
      <c r="AR100" s="48"/>
    </row>
    <row r="101" spans="1:44" ht="25.5" hidden="1" x14ac:dyDescent="0.25">
      <c r="A101" s="81" t="s">
        <v>187</v>
      </c>
      <c r="B101" s="81" t="s">
        <v>211</v>
      </c>
      <c r="C101" s="95" t="s">
        <v>63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>
        <v>4</v>
      </c>
      <c r="V101" s="99">
        <v>5</v>
      </c>
      <c r="W101" s="99">
        <v>75</v>
      </c>
      <c r="X101" s="99">
        <v>5</v>
      </c>
      <c r="Y101" s="111">
        <v>2</v>
      </c>
      <c r="Z101" s="111">
        <v>0</v>
      </c>
      <c r="AA101" s="111">
        <v>0</v>
      </c>
      <c r="AB101" s="112">
        <v>0</v>
      </c>
      <c r="AC101" s="112">
        <v>0</v>
      </c>
      <c r="AD101" s="112">
        <v>0</v>
      </c>
      <c r="AE101" s="116">
        <v>1</v>
      </c>
      <c r="AF101" s="112">
        <v>1</v>
      </c>
      <c r="AG101" s="112">
        <v>1</v>
      </c>
      <c r="AH101" s="112">
        <v>2</v>
      </c>
      <c r="AI101" s="112"/>
      <c r="AJ101" s="112">
        <v>1</v>
      </c>
      <c r="AK101" s="112">
        <v>2</v>
      </c>
      <c r="AL101" s="112"/>
      <c r="AM101" s="83"/>
      <c r="AN101" s="14"/>
      <c r="AO101" s="14"/>
      <c r="AP101" s="14"/>
      <c r="AQ101" s="19"/>
      <c r="AR101" s="48"/>
    </row>
    <row r="102" spans="1:44" hidden="1" x14ac:dyDescent="0.25">
      <c r="A102" s="81" t="s">
        <v>189</v>
      </c>
      <c r="B102" s="81" t="s">
        <v>212</v>
      </c>
      <c r="C102" s="106" t="s">
        <v>65</v>
      </c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112"/>
      <c r="Z102" s="112"/>
      <c r="AA102" s="112"/>
      <c r="AB102" s="112"/>
      <c r="AC102" s="112"/>
      <c r="AD102" s="112"/>
      <c r="AE102" s="112">
        <v>0</v>
      </c>
      <c r="AF102" s="112">
        <v>1</v>
      </c>
      <c r="AG102" s="112">
        <v>0</v>
      </c>
      <c r="AH102" s="112"/>
      <c r="AI102" s="112"/>
      <c r="AJ102" s="112">
        <v>0</v>
      </c>
      <c r="AK102" s="112"/>
      <c r="AL102" s="112">
        <v>1</v>
      </c>
      <c r="AM102" s="83"/>
      <c r="AN102" s="14"/>
      <c r="AO102" s="14"/>
      <c r="AP102" s="14"/>
      <c r="AQ102" s="19"/>
      <c r="AR102" s="48"/>
    </row>
    <row r="103" spans="1:44" hidden="1" x14ac:dyDescent="0.25">
      <c r="A103" s="18"/>
      <c r="B103" s="117"/>
      <c r="C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83"/>
      <c r="AN103" s="14"/>
      <c r="AO103" s="14"/>
      <c r="AP103" s="14"/>
      <c r="AQ103" s="19"/>
      <c r="AR103" s="48"/>
    </row>
    <row r="104" spans="1:44" hidden="1" x14ac:dyDescent="0.25">
      <c r="A104" s="20">
        <v>2</v>
      </c>
      <c r="B104" s="81">
        <f>B90+1</f>
        <v>5</v>
      </c>
      <c r="C104" s="119" t="s">
        <v>36</v>
      </c>
      <c r="D104" s="20">
        <v>1151</v>
      </c>
      <c r="E104" s="20">
        <v>2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83"/>
      <c r="AN104" s="14"/>
      <c r="AO104" s="14"/>
      <c r="AP104" s="14"/>
      <c r="AQ104" s="19"/>
      <c r="AR104" s="48"/>
    </row>
    <row r="105" spans="1:44" ht="25.5" hidden="1" x14ac:dyDescent="0.25">
      <c r="A105" s="18"/>
      <c r="B105" s="117"/>
      <c r="C105" s="95"/>
      <c r="D105" s="96" t="s">
        <v>40</v>
      </c>
      <c r="E105" s="96" t="s">
        <v>41</v>
      </c>
      <c r="F105" s="96" t="s">
        <v>42</v>
      </c>
      <c r="G105" s="96" t="s">
        <v>43</v>
      </c>
      <c r="H105" s="96" t="s">
        <v>44</v>
      </c>
      <c r="I105" s="96" t="s">
        <v>45</v>
      </c>
      <c r="J105" s="96" t="s">
        <v>46</v>
      </c>
      <c r="K105" s="96" t="s">
        <v>47</v>
      </c>
      <c r="L105" s="96" t="s">
        <v>48</v>
      </c>
      <c r="M105" s="96"/>
      <c r="N105" s="96" t="s">
        <v>49</v>
      </c>
      <c r="O105" s="96" t="s">
        <v>19</v>
      </c>
      <c r="P105" s="96" t="s">
        <v>20</v>
      </c>
      <c r="Q105" s="96" t="s">
        <v>21</v>
      </c>
      <c r="R105" s="96" t="s">
        <v>22</v>
      </c>
      <c r="S105" s="96" t="s">
        <v>23</v>
      </c>
      <c r="T105" s="96" t="s">
        <v>24</v>
      </c>
      <c r="U105" s="96" t="s">
        <v>25</v>
      </c>
      <c r="V105" s="96" t="s">
        <v>26</v>
      </c>
      <c r="W105" s="96" t="s">
        <v>27</v>
      </c>
      <c r="X105" s="96" t="s">
        <v>28</v>
      </c>
      <c r="Y105" s="110" t="s">
        <v>29</v>
      </c>
      <c r="Z105" s="110" t="s">
        <v>3</v>
      </c>
      <c r="AA105" s="110" t="s">
        <v>4</v>
      </c>
      <c r="AB105" s="110" t="s">
        <v>5</v>
      </c>
      <c r="AC105" s="110" t="s">
        <v>6</v>
      </c>
      <c r="AD105" s="110" t="s">
        <v>7</v>
      </c>
      <c r="AE105" s="110" t="s">
        <v>8</v>
      </c>
      <c r="AF105" s="110" t="s">
        <v>166</v>
      </c>
      <c r="AG105" s="110" t="s">
        <v>624</v>
      </c>
      <c r="AH105" s="110" t="s">
        <v>633</v>
      </c>
      <c r="AI105" s="110" t="s">
        <v>644</v>
      </c>
      <c r="AJ105" s="110" t="s">
        <v>646</v>
      </c>
      <c r="AK105" s="110"/>
      <c r="AL105" s="110"/>
      <c r="AM105" s="83"/>
      <c r="AN105" s="14"/>
      <c r="AO105" s="14"/>
      <c r="AP105" s="14"/>
      <c r="AQ105" s="19"/>
      <c r="AR105" s="48"/>
    </row>
    <row r="106" spans="1:44" hidden="1" x14ac:dyDescent="0.25">
      <c r="A106" s="81" t="s">
        <v>169</v>
      </c>
      <c r="B106" s="81" t="s">
        <v>213</v>
      </c>
      <c r="C106" s="95" t="s">
        <v>9</v>
      </c>
      <c r="D106" s="120">
        <v>68</v>
      </c>
      <c r="E106" s="120">
        <v>63</v>
      </c>
      <c r="F106" s="120">
        <v>71</v>
      </c>
      <c r="G106" s="120">
        <v>92</v>
      </c>
      <c r="H106" s="120">
        <v>85</v>
      </c>
      <c r="I106" s="120">
        <v>90</v>
      </c>
      <c r="J106" s="120">
        <v>113</v>
      </c>
      <c r="K106" s="120">
        <v>85</v>
      </c>
      <c r="L106" s="120">
        <v>113</v>
      </c>
      <c r="M106" s="120"/>
      <c r="N106" s="120">
        <v>80</v>
      </c>
      <c r="O106" s="120">
        <v>103</v>
      </c>
      <c r="P106" s="120">
        <v>96</v>
      </c>
      <c r="Q106" s="120">
        <v>95</v>
      </c>
      <c r="R106" s="120">
        <v>111</v>
      </c>
      <c r="S106" s="120">
        <v>98</v>
      </c>
      <c r="T106" s="120">
        <v>98</v>
      </c>
      <c r="U106" s="120">
        <v>96</v>
      </c>
      <c r="V106" s="120">
        <v>78</v>
      </c>
      <c r="W106" s="120">
        <v>59</v>
      </c>
      <c r="X106" s="120">
        <v>56</v>
      </c>
      <c r="Y106" s="111">
        <v>73</v>
      </c>
      <c r="Z106" s="111">
        <v>62</v>
      </c>
      <c r="AA106" s="111">
        <v>62</v>
      </c>
      <c r="AB106" s="112">
        <v>35</v>
      </c>
      <c r="AC106" s="112">
        <v>72</v>
      </c>
      <c r="AD106" s="112">
        <v>33</v>
      </c>
      <c r="AE106" s="113">
        <v>56</v>
      </c>
      <c r="AF106" s="113">
        <v>43</v>
      </c>
      <c r="AG106" s="113">
        <v>52</v>
      </c>
      <c r="AH106" s="113">
        <v>15</v>
      </c>
      <c r="AI106" s="113">
        <v>37</v>
      </c>
      <c r="AJ106" s="113">
        <v>39</v>
      </c>
      <c r="AK106" s="113">
        <v>50</v>
      </c>
      <c r="AL106" s="113">
        <v>41</v>
      </c>
      <c r="AM106" s="83"/>
      <c r="AN106" s="14"/>
      <c r="AO106" s="14"/>
      <c r="AP106" s="14"/>
      <c r="AQ106" s="19"/>
      <c r="AR106" s="48"/>
    </row>
    <row r="107" spans="1:44" hidden="1" x14ac:dyDescent="0.25">
      <c r="A107" s="81" t="s">
        <v>171</v>
      </c>
      <c r="B107" s="81" t="s">
        <v>214</v>
      </c>
      <c r="C107" s="95" t="s">
        <v>10</v>
      </c>
      <c r="D107" s="120">
        <v>61</v>
      </c>
      <c r="E107" s="120">
        <v>58</v>
      </c>
      <c r="F107" s="120">
        <v>69</v>
      </c>
      <c r="G107" s="120">
        <v>82</v>
      </c>
      <c r="H107" s="120">
        <v>80</v>
      </c>
      <c r="I107" s="120">
        <v>90</v>
      </c>
      <c r="J107" s="120">
        <v>107</v>
      </c>
      <c r="K107" s="120">
        <v>85</v>
      </c>
      <c r="L107" s="120">
        <v>109</v>
      </c>
      <c r="M107" s="120"/>
      <c r="N107" s="120">
        <v>78</v>
      </c>
      <c r="O107" s="120">
        <v>100</v>
      </c>
      <c r="P107" s="120">
        <v>94</v>
      </c>
      <c r="Q107" s="120">
        <v>92</v>
      </c>
      <c r="R107" s="120">
        <v>108</v>
      </c>
      <c r="S107" s="120">
        <v>95</v>
      </c>
      <c r="T107" s="120">
        <v>95</v>
      </c>
      <c r="U107" s="120">
        <v>93</v>
      </c>
      <c r="V107" s="120">
        <v>76</v>
      </c>
      <c r="W107" s="120">
        <v>57</v>
      </c>
      <c r="X107" s="120">
        <v>46</v>
      </c>
      <c r="Y107" s="111">
        <v>58</v>
      </c>
      <c r="Z107" s="111">
        <v>52</v>
      </c>
      <c r="AA107" s="111">
        <v>58</v>
      </c>
      <c r="AB107" s="112">
        <v>24</v>
      </c>
      <c r="AC107" s="112">
        <v>59</v>
      </c>
      <c r="AD107" s="112">
        <v>33</v>
      </c>
      <c r="AE107" s="112">
        <v>45</v>
      </c>
      <c r="AF107" s="112">
        <v>40</v>
      </c>
      <c r="AG107" s="112">
        <v>49</v>
      </c>
      <c r="AH107" s="112">
        <v>14</v>
      </c>
      <c r="AI107" s="112">
        <v>34</v>
      </c>
      <c r="AJ107" s="112">
        <v>34</v>
      </c>
      <c r="AK107" s="112">
        <v>44</v>
      </c>
      <c r="AL107" s="112">
        <v>30</v>
      </c>
      <c r="AM107" s="83"/>
      <c r="AN107" s="14"/>
      <c r="AO107" s="14"/>
      <c r="AP107" s="14"/>
      <c r="AQ107" s="19"/>
      <c r="AR107" s="48"/>
    </row>
    <row r="108" spans="1:44" hidden="1" x14ac:dyDescent="0.25">
      <c r="A108" s="81" t="s">
        <v>173</v>
      </c>
      <c r="B108" s="81" t="s">
        <v>215</v>
      </c>
      <c r="C108" s="95" t="s">
        <v>53</v>
      </c>
      <c r="D108" s="120">
        <v>21</v>
      </c>
      <c r="E108" s="120">
        <v>21</v>
      </c>
      <c r="F108" s="120">
        <v>30</v>
      </c>
      <c r="G108" s="120">
        <v>31</v>
      </c>
      <c r="H108" s="120">
        <v>37</v>
      </c>
      <c r="I108" s="120">
        <v>32</v>
      </c>
      <c r="J108" s="120">
        <v>39</v>
      </c>
      <c r="K108" s="120">
        <v>32</v>
      </c>
      <c r="L108" s="120">
        <v>49</v>
      </c>
      <c r="M108" s="120"/>
      <c r="N108" s="120">
        <v>32</v>
      </c>
      <c r="O108" s="120">
        <v>44</v>
      </c>
      <c r="P108" s="120">
        <v>30</v>
      </c>
      <c r="Q108" s="120">
        <v>36</v>
      </c>
      <c r="R108" s="120">
        <v>34</v>
      </c>
      <c r="S108" s="120">
        <v>37</v>
      </c>
      <c r="T108" s="120">
        <v>32</v>
      </c>
      <c r="U108" s="120">
        <v>47</v>
      </c>
      <c r="V108" s="120">
        <v>26</v>
      </c>
      <c r="W108" s="120">
        <v>35</v>
      </c>
      <c r="X108" s="120">
        <v>29</v>
      </c>
      <c r="Y108" s="111">
        <v>35</v>
      </c>
      <c r="Z108" s="111">
        <v>32</v>
      </c>
      <c r="AA108" s="111">
        <v>34</v>
      </c>
      <c r="AB108" s="112">
        <v>18</v>
      </c>
      <c r="AC108" s="112">
        <v>35</v>
      </c>
      <c r="AD108" s="112">
        <v>17</v>
      </c>
      <c r="AE108" s="112">
        <v>21</v>
      </c>
      <c r="AF108" s="112">
        <v>18</v>
      </c>
      <c r="AG108" s="112">
        <v>30</v>
      </c>
      <c r="AH108" s="112">
        <v>9</v>
      </c>
      <c r="AI108" s="112">
        <v>24</v>
      </c>
      <c r="AJ108" s="112">
        <v>17</v>
      </c>
      <c r="AK108" s="112">
        <v>26</v>
      </c>
      <c r="AL108" s="112">
        <v>19</v>
      </c>
      <c r="AM108" s="83"/>
      <c r="AN108" s="14"/>
      <c r="AO108" s="14"/>
      <c r="AP108" s="14"/>
      <c r="AQ108" s="19"/>
      <c r="AR108" s="48"/>
    </row>
    <row r="109" spans="1:44" hidden="1" x14ac:dyDescent="0.25">
      <c r="A109" s="81" t="s">
        <v>175</v>
      </c>
      <c r="B109" s="81" t="s">
        <v>216</v>
      </c>
      <c r="C109" s="95" t="s">
        <v>54</v>
      </c>
      <c r="D109" s="120"/>
      <c r="E109" s="120"/>
      <c r="F109" s="120"/>
      <c r="G109" s="120"/>
      <c r="H109" s="120"/>
      <c r="I109" s="120">
        <v>1</v>
      </c>
      <c r="J109" s="120">
        <v>1</v>
      </c>
      <c r="K109" s="120">
        <v>0</v>
      </c>
      <c r="L109" s="120">
        <v>3</v>
      </c>
      <c r="M109" s="120"/>
      <c r="N109" s="120">
        <v>2</v>
      </c>
      <c r="O109" s="120">
        <v>3</v>
      </c>
      <c r="P109" s="120">
        <v>5</v>
      </c>
      <c r="Q109" s="120">
        <v>3</v>
      </c>
      <c r="R109" s="120">
        <v>6</v>
      </c>
      <c r="S109" s="120">
        <v>1</v>
      </c>
      <c r="T109" s="120">
        <v>1</v>
      </c>
      <c r="U109" s="120">
        <v>1</v>
      </c>
      <c r="V109" s="120">
        <v>0</v>
      </c>
      <c r="W109" s="120"/>
      <c r="X109" s="120">
        <v>0</v>
      </c>
      <c r="Y109" s="111">
        <v>1</v>
      </c>
      <c r="Z109" s="111">
        <v>0</v>
      </c>
      <c r="AA109" s="111">
        <v>0</v>
      </c>
      <c r="AB109" s="112">
        <v>0</v>
      </c>
      <c r="AC109" s="112">
        <v>1</v>
      </c>
      <c r="AD109" s="112">
        <v>4</v>
      </c>
      <c r="AE109" s="112">
        <v>5</v>
      </c>
      <c r="AF109" s="112">
        <v>1</v>
      </c>
      <c r="AG109" s="112">
        <v>3</v>
      </c>
      <c r="AH109" s="112">
        <v>1</v>
      </c>
      <c r="AI109" s="112">
        <v>1</v>
      </c>
      <c r="AJ109" s="112">
        <v>1</v>
      </c>
      <c r="AK109">
        <v>4</v>
      </c>
      <c r="AL109">
        <v>2</v>
      </c>
      <c r="AM109" s="83"/>
      <c r="AN109" s="14"/>
      <c r="AO109" s="14"/>
      <c r="AP109" s="14"/>
      <c r="AQ109" s="19"/>
      <c r="AR109" s="48"/>
    </row>
    <row r="110" spans="1:44" ht="25.5" hidden="1" x14ac:dyDescent="0.25">
      <c r="A110" s="81" t="s">
        <v>177</v>
      </c>
      <c r="B110" s="81" t="s">
        <v>217</v>
      </c>
      <c r="C110" s="95" t="s">
        <v>89</v>
      </c>
      <c r="D110" s="120">
        <v>5</v>
      </c>
      <c r="E110" s="120">
        <v>3</v>
      </c>
      <c r="F110" s="120">
        <v>4</v>
      </c>
      <c r="G110" s="120">
        <v>8</v>
      </c>
      <c r="H110" s="120">
        <v>4</v>
      </c>
      <c r="I110" s="120">
        <v>8</v>
      </c>
      <c r="J110" s="120">
        <v>11</v>
      </c>
      <c r="K110" s="120">
        <v>7</v>
      </c>
      <c r="L110" s="120">
        <v>6</v>
      </c>
      <c r="M110" s="120"/>
      <c r="N110" s="120">
        <v>8</v>
      </c>
      <c r="O110" s="120">
        <v>6</v>
      </c>
      <c r="P110" s="120">
        <v>4</v>
      </c>
      <c r="Q110" s="120">
        <v>4</v>
      </c>
      <c r="R110" s="120">
        <v>4</v>
      </c>
      <c r="S110" s="120">
        <v>2</v>
      </c>
      <c r="T110" s="120">
        <v>1</v>
      </c>
      <c r="U110" s="120">
        <v>4</v>
      </c>
      <c r="V110" s="120">
        <v>3</v>
      </c>
      <c r="W110" s="120">
        <v>4</v>
      </c>
      <c r="X110" s="120">
        <v>0</v>
      </c>
      <c r="Y110" s="111">
        <v>0</v>
      </c>
      <c r="Z110" s="111">
        <v>5</v>
      </c>
      <c r="AA110" s="111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/>
      <c r="AI110" s="112"/>
      <c r="AJ110" s="112">
        <v>0</v>
      </c>
      <c r="AK110" s="112"/>
      <c r="AL110" s="112"/>
      <c r="AM110" s="83"/>
      <c r="AN110" s="14"/>
      <c r="AO110" s="14"/>
      <c r="AP110" s="14"/>
      <c r="AQ110" s="19"/>
      <c r="AR110" s="48"/>
    </row>
    <row r="111" spans="1:44" ht="25.5" hidden="1" x14ac:dyDescent="0.25">
      <c r="A111" s="81" t="s">
        <v>179</v>
      </c>
      <c r="B111" s="81" t="s">
        <v>218</v>
      </c>
      <c r="C111" s="95" t="s">
        <v>55</v>
      </c>
      <c r="D111" s="120">
        <v>6</v>
      </c>
      <c r="E111" s="120">
        <v>4</v>
      </c>
      <c r="F111" s="120">
        <v>3</v>
      </c>
      <c r="G111" s="120">
        <v>14</v>
      </c>
      <c r="H111" s="120">
        <v>4</v>
      </c>
      <c r="I111" s="120">
        <v>9</v>
      </c>
      <c r="J111" s="120">
        <v>10</v>
      </c>
      <c r="K111" s="120">
        <v>9</v>
      </c>
      <c r="L111" s="120">
        <v>10</v>
      </c>
      <c r="M111" s="120"/>
      <c r="N111" s="120">
        <v>8</v>
      </c>
      <c r="O111" s="120">
        <v>4</v>
      </c>
      <c r="P111" s="120">
        <v>6</v>
      </c>
      <c r="Q111" s="120">
        <v>6</v>
      </c>
      <c r="R111" s="120">
        <v>13</v>
      </c>
      <c r="S111" s="120">
        <v>8</v>
      </c>
      <c r="T111" s="120">
        <v>10</v>
      </c>
      <c r="U111" s="120">
        <v>6</v>
      </c>
      <c r="V111" s="120">
        <v>12</v>
      </c>
      <c r="W111" s="120">
        <v>3</v>
      </c>
      <c r="X111" s="120">
        <v>6</v>
      </c>
      <c r="Y111" s="111">
        <v>4</v>
      </c>
      <c r="Z111" s="111">
        <v>3</v>
      </c>
      <c r="AA111" s="111">
        <v>10</v>
      </c>
      <c r="AB111" s="112">
        <v>3</v>
      </c>
      <c r="AC111" s="112">
        <v>4</v>
      </c>
      <c r="AD111" s="112">
        <v>1</v>
      </c>
      <c r="AE111" s="112">
        <v>7</v>
      </c>
      <c r="AF111" s="112">
        <v>4</v>
      </c>
      <c r="AG111" s="112">
        <v>5</v>
      </c>
      <c r="AH111" s="112">
        <v>1</v>
      </c>
      <c r="AI111" s="112">
        <v>2</v>
      </c>
      <c r="AJ111" s="112">
        <v>2</v>
      </c>
      <c r="AK111" s="112">
        <v>6</v>
      </c>
      <c r="AL111" s="112">
        <v>2</v>
      </c>
      <c r="AM111" s="83"/>
      <c r="AN111" s="14"/>
      <c r="AO111" s="14"/>
      <c r="AP111" s="14"/>
      <c r="AQ111" s="19"/>
      <c r="AR111" s="48"/>
    </row>
    <row r="112" spans="1:44" hidden="1" x14ac:dyDescent="0.25">
      <c r="A112" s="81" t="s">
        <v>181</v>
      </c>
      <c r="B112" s="81" t="s">
        <v>219</v>
      </c>
      <c r="C112" s="95" t="s">
        <v>57</v>
      </c>
      <c r="D112" s="120">
        <v>12</v>
      </c>
      <c r="E112" s="120">
        <v>14</v>
      </c>
      <c r="F112" s="120">
        <v>16</v>
      </c>
      <c r="G112" s="120">
        <v>9</v>
      </c>
      <c r="H112" s="120">
        <v>6</v>
      </c>
      <c r="I112" s="120">
        <v>11</v>
      </c>
      <c r="J112" s="120">
        <v>19</v>
      </c>
      <c r="K112" s="120">
        <v>10</v>
      </c>
      <c r="L112" s="120">
        <v>14</v>
      </c>
      <c r="M112" s="120"/>
      <c r="N112" s="120">
        <v>20</v>
      </c>
      <c r="O112" s="120">
        <v>11</v>
      </c>
      <c r="P112" s="120">
        <v>9</v>
      </c>
      <c r="Q112" s="120">
        <v>12</v>
      </c>
      <c r="R112" s="120">
        <v>19</v>
      </c>
      <c r="S112" s="120">
        <v>12</v>
      </c>
      <c r="T112" s="120">
        <v>20</v>
      </c>
      <c r="U112" s="120">
        <v>17</v>
      </c>
      <c r="V112" s="120">
        <v>15</v>
      </c>
      <c r="W112" s="120">
        <v>11</v>
      </c>
      <c r="X112" s="120">
        <v>0</v>
      </c>
      <c r="Y112" s="111">
        <v>18</v>
      </c>
      <c r="Z112" s="111">
        <v>7</v>
      </c>
      <c r="AA112" s="111">
        <v>14</v>
      </c>
      <c r="AB112" s="112">
        <v>9</v>
      </c>
      <c r="AC112" s="112">
        <v>10</v>
      </c>
      <c r="AD112" s="112">
        <v>10</v>
      </c>
      <c r="AE112" s="112">
        <v>10</v>
      </c>
      <c r="AF112" s="112">
        <v>10</v>
      </c>
      <c r="AG112" s="112">
        <v>10</v>
      </c>
      <c r="AH112">
        <v>12</v>
      </c>
      <c r="AI112" s="112">
        <v>8</v>
      </c>
      <c r="AJ112" s="112">
        <v>7</v>
      </c>
      <c r="AK112" s="112">
        <v>4</v>
      </c>
      <c r="AL112" s="112">
        <v>10</v>
      </c>
      <c r="AM112" s="83"/>
      <c r="AN112" s="14"/>
      <c r="AO112" s="14"/>
      <c r="AP112" s="14"/>
      <c r="AQ112" s="19"/>
      <c r="AR112" s="48"/>
    </row>
    <row r="113" spans="1:44" hidden="1" x14ac:dyDescent="0.25">
      <c r="A113" s="81" t="s">
        <v>183</v>
      </c>
      <c r="B113" s="81" t="s">
        <v>220</v>
      </c>
      <c r="C113" s="95" t="s">
        <v>59</v>
      </c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>
        <v>7</v>
      </c>
      <c r="P113" s="120">
        <v>7</v>
      </c>
      <c r="Q113" s="120">
        <v>8</v>
      </c>
      <c r="R113" s="120">
        <v>13</v>
      </c>
      <c r="S113" s="120">
        <v>6</v>
      </c>
      <c r="T113" s="120">
        <v>11</v>
      </c>
      <c r="U113" s="120">
        <v>6</v>
      </c>
      <c r="V113" s="120">
        <v>9</v>
      </c>
      <c r="W113" s="120">
        <v>9</v>
      </c>
      <c r="X113" s="120">
        <v>0</v>
      </c>
      <c r="Y113" s="111">
        <v>16</v>
      </c>
      <c r="Z113" s="111">
        <v>9</v>
      </c>
      <c r="AA113" s="111">
        <v>10</v>
      </c>
      <c r="AB113" s="112">
        <v>8</v>
      </c>
      <c r="AC113" s="112">
        <v>8</v>
      </c>
      <c r="AD113" s="112">
        <v>12</v>
      </c>
      <c r="AE113" s="112">
        <v>6</v>
      </c>
      <c r="AF113" s="112">
        <v>9</v>
      </c>
      <c r="AG113" s="112">
        <v>6</v>
      </c>
      <c r="AH113">
        <v>6</v>
      </c>
      <c r="AI113" s="112">
        <v>28</v>
      </c>
      <c r="AJ113" s="112">
        <v>2</v>
      </c>
      <c r="AK113" s="112">
        <v>12</v>
      </c>
      <c r="AL113" s="112">
        <v>7</v>
      </c>
      <c r="AM113" s="83"/>
      <c r="AN113" s="14"/>
      <c r="AO113" s="14"/>
      <c r="AP113" s="14"/>
      <c r="AQ113" s="19"/>
      <c r="AR113" s="48"/>
    </row>
    <row r="114" spans="1:44" hidden="1" x14ac:dyDescent="0.25">
      <c r="A114" s="81" t="s">
        <v>185</v>
      </c>
      <c r="B114" s="81" t="s">
        <v>221</v>
      </c>
      <c r="C114" s="95" t="s">
        <v>61</v>
      </c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>
        <v>3</v>
      </c>
      <c r="X114" s="99">
        <v>3</v>
      </c>
      <c r="Y114" s="112">
        <v>6</v>
      </c>
      <c r="Z114" s="112">
        <v>6</v>
      </c>
      <c r="AA114" s="112">
        <v>7</v>
      </c>
      <c r="AB114" s="112">
        <v>8</v>
      </c>
      <c r="AC114" s="112">
        <v>9</v>
      </c>
      <c r="AD114" s="111">
        <v>9</v>
      </c>
      <c r="AE114" s="116">
        <v>7</v>
      </c>
      <c r="AF114" s="112">
        <v>0</v>
      </c>
      <c r="AG114" s="112"/>
      <c r="AH114" s="112">
        <v>2</v>
      </c>
      <c r="AI114" s="112"/>
      <c r="AJ114" s="112">
        <v>0</v>
      </c>
      <c r="AK114" s="112"/>
      <c r="AL114" s="112"/>
      <c r="AM114" s="83"/>
      <c r="AN114" s="14"/>
      <c r="AO114" s="14"/>
      <c r="AP114" s="14"/>
      <c r="AQ114" s="19"/>
      <c r="AR114" s="48"/>
    </row>
    <row r="115" spans="1:44" ht="25.5" hidden="1" x14ac:dyDescent="0.25">
      <c r="A115" s="81" t="s">
        <v>187</v>
      </c>
      <c r="B115" s="81" t="s">
        <v>222</v>
      </c>
      <c r="C115" s="95" t="s">
        <v>63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>
        <v>43</v>
      </c>
      <c r="V115" s="99">
        <v>55</v>
      </c>
      <c r="W115" s="99">
        <v>43</v>
      </c>
      <c r="X115" s="99">
        <v>37</v>
      </c>
      <c r="Y115" s="111">
        <v>27</v>
      </c>
      <c r="Z115" s="111">
        <v>28</v>
      </c>
      <c r="AA115" s="111">
        <v>28</v>
      </c>
      <c r="AB115" s="112">
        <v>23</v>
      </c>
      <c r="AC115" s="112">
        <v>21</v>
      </c>
      <c r="AD115" s="112">
        <v>20</v>
      </c>
      <c r="AE115" s="116">
        <v>20</v>
      </c>
      <c r="AF115" s="112">
        <v>15</v>
      </c>
      <c r="AG115" s="112">
        <v>10</v>
      </c>
      <c r="AH115" s="112">
        <v>5</v>
      </c>
      <c r="AI115" s="112"/>
      <c r="AJ115" s="112">
        <v>0</v>
      </c>
      <c r="AK115" s="112"/>
      <c r="AL115" s="112"/>
      <c r="AM115" s="83"/>
      <c r="AN115" s="14"/>
      <c r="AO115" s="14"/>
      <c r="AP115" s="14"/>
      <c r="AQ115" s="19"/>
      <c r="AR115" s="48"/>
    </row>
    <row r="116" spans="1:44" hidden="1" x14ac:dyDescent="0.25">
      <c r="A116" s="81" t="s">
        <v>189</v>
      </c>
      <c r="B116" s="81" t="s">
        <v>223</v>
      </c>
      <c r="C116" s="106" t="s">
        <v>65</v>
      </c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112"/>
      <c r="Z116" s="112"/>
      <c r="AA116" s="112"/>
      <c r="AB116" s="112"/>
      <c r="AC116" s="112"/>
      <c r="AD116" s="112"/>
      <c r="AE116" s="112">
        <v>0</v>
      </c>
      <c r="AF116" s="112">
        <v>0</v>
      </c>
      <c r="AG116" s="112">
        <v>0</v>
      </c>
      <c r="AH116" s="112"/>
      <c r="AI116" s="112"/>
      <c r="AJ116" s="112">
        <v>1</v>
      </c>
      <c r="AK116" s="112"/>
      <c r="AL116" s="112"/>
      <c r="AM116" s="83"/>
      <c r="AN116" s="14"/>
      <c r="AO116" s="14"/>
      <c r="AP116" s="14"/>
      <c r="AQ116" s="19"/>
      <c r="AR116" s="48"/>
    </row>
    <row r="117" spans="1:44" hidden="1" x14ac:dyDescent="0.25">
      <c r="A117" s="18"/>
      <c r="B117" s="81"/>
      <c r="C117" s="118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83"/>
      <c r="AN117" s="14"/>
      <c r="AO117" s="14"/>
      <c r="AP117" s="14"/>
      <c r="AQ117" s="19"/>
      <c r="AR117" s="48"/>
    </row>
    <row r="118" spans="1:44" hidden="1" x14ac:dyDescent="0.25">
      <c r="A118" s="20">
        <v>2</v>
      </c>
      <c r="B118" s="81">
        <f>B104+1</f>
        <v>6</v>
      </c>
      <c r="C118" s="123" t="s">
        <v>84</v>
      </c>
      <c r="D118" s="20">
        <v>105520</v>
      </c>
      <c r="E118" s="20">
        <v>2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83"/>
      <c r="AN118" s="14"/>
      <c r="AO118" s="14"/>
      <c r="AP118" s="14"/>
      <c r="AQ118" s="19"/>
      <c r="AR118" s="48"/>
    </row>
    <row r="119" spans="1:44" ht="25.5" hidden="1" x14ac:dyDescent="0.25">
      <c r="A119" s="18"/>
      <c r="B119" s="117"/>
      <c r="C119" s="95"/>
      <c r="D119" s="96" t="s">
        <v>40</v>
      </c>
      <c r="E119" s="96" t="s">
        <v>41</v>
      </c>
      <c r="F119" s="96" t="s">
        <v>42</v>
      </c>
      <c r="G119" s="96" t="s">
        <v>43</v>
      </c>
      <c r="H119" s="96" t="s">
        <v>44</v>
      </c>
      <c r="I119" s="96" t="s">
        <v>45</v>
      </c>
      <c r="J119" s="96" t="s">
        <v>46</v>
      </c>
      <c r="K119" s="96" t="s">
        <v>47</v>
      </c>
      <c r="L119" s="96" t="s">
        <v>48</v>
      </c>
      <c r="M119" s="96"/>
      <c r="N119" s="96" t="s">
        <v>49</v>
      </c>
      <c r="O119" s="96" t="s">
        <v>19</v>
      </c>
      <c r="P119" s="96" t="s">
        <v>20</v>
      </c>
      <c r="Q119" s="96" t="s">
        <v>21</v>
      </c>
      <c r="R119" s="96" t="s">
        <v>22</v>
      </c>
      <c r="S119" s="96" t="s">
        <v>23</v>
      </c>
      <c r="T119" s="96" t="s">
        <v>24</v>
      </c>
      <c r="U119" s="96" t="s">
        <v>25</v>
      </c>
      <c r="V119" s="96" t="s">
        <v>26</v>
      </c>
      <c r="W119" s="96" t="s">
        <v>27</v>
      </c>
      <c r="X119" s="96" t="s">
        <v>28</v>
      </c>
      <c r="Y119" s="110" t="s">
        <v>29</v>
      </c>
      <c r="Z119" s="110" t="s">
        <v>3</v>
      </c>
      <c r="AA119" s="110" t="s">
        <v>4</v>
      </c>
      <c r="AB119" s="110" t="s">
        <v>5</v>
      </c>
      <c r="AC119" s="110" t="s">
        <v>6</v>
      </c>
      <c r="AD119" s="110" t="s">
        <v>7</v>
      </c>
      <c r="AE119" s="110" t="s">
        <v>8</v>
      </c>
      <c r="AF119" s="110" t="s">
        <v>166</v>
      </c>
      <c r="AG119" s="110" t="s">
        <v>624</v>
      </c>
      <c r="AH119" s="110" t="s">
        <v>633</v>
      </c>
      <c r="AI119" s="110" t="s">
        <v>644</v>
      </c>
      <c r="AJ119" s="110" t="s">
        <v>646</v>
      </c>
      <c r="AK119" s="110"/>
      <c r="AL119" s="110"/>
      <c r="AM119" s="83"/>
      <c r="AN119" s="14"/>
      <c r="AO119" s="14"/>
      <c r="AP119" s="14"/>
      <c r="AQ119" s="19"/>
      <c r="AR119" s="48"/>
    </row>
    <row r="120" spans="1:44" hidden="1" x14ac:dyDescent="0.25">
      <c r="A120" s="81" t="s">
        <v>169</v>
      </c>
      <c r="B120" s="81" t="s">
        <v>224</v>
      </c>
      <c r="C120" s="95" t="s">
        <v>9</v>
      </c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11">
        <v>0</v>
      </c>
      <c r="Z120" s="111">
        <v>0</v>
      </c>
      <c r="AA120" s="111">
        <v>25</v>
      </c>
      <c r="AB120" s="112">
        <v>23</v>
      </c>
      <c r="AC120" s="112">
        <v>5</v>
      </c>
      <c r="AD120" s="112">
        <v>0</v>
      </c>
      <c r="AE120" s="113">
        <v>0</v>
      </c>
      <c r="AF120" s="113">
        <v>0</v>
      </c>
      <c r="AG120" s="113">
        <v>0</v>
      </c>
      <c r="AH120" s="113"/>
      <c r="AI120" s="113"/>
      <c r="AJ120" s="113"/>
      <c r="AK120" s="113"/>
      <c r="AL120" s="113"/>
      <c r="AM120" s="83"/>
      <c r="AN120" s="14"/>
      <c r="AO120" s="14"/>
      <c r="AP120" s="14"/>
      <c r="AQ120" s="19"/>
      <c r="AR120" s="48"/>
    </row>
    <row r="121" spans="1:44" hidden="1" x14ac:dyDescent="0.25">
      <c r="A121" s="81" t="s">
        <v>171</v>
      </c>
      <c r="B121" s="81" t="s">
        <v>225</v>
      </c>
      <c r="C121" s="95" t="s">
        <v>10</v>
      </c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11">
        <v>0</v>
      </c>
      <c r="Z121" s="111">
        <v>0</v>
      </c>
      <c r="AA121" s="111">
        <v>25</v>
      </c>
      <c r="AB121" s="112">
        <v>9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/>
      <c r="AI121" s="112"/>
      <c r="AJ121" s="112"/>
      <c r="AK121" s="112"/>
      <c r="AL121" s="112"/>
      <c r="AM121" s="83"/>
      <c r="AN121" s="14"/>
      <c r="AO121" s="14"/>
      <c r="AP121" s="14"/>
      <c r="AQ121" s="19"/>
      <c r="AR121" s="48"/>
    </row>
    <row r="122" spans="1:44" hidden="1" x14ac:dyDescent="0.25">
      <c r="A122" s="81" t="s">
        <v>173</v>
      </c>
      <c r="B122" s="81" t="s">
        <v>226</v>
      </c>
      <c r="C122" s="95" t="s">
        <v>53</v>
      </c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11"/>
      <c r="Z122" s="111">
        <v>0</v>
      </c>
      <c r="AA122" s="111">
        <v>25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/>
      <c r="AI122" s="112"/>
      <c r="AJ122" s="112"/>
      <c r="AK122" s="112"/>
      <c r="AL122" s="112"/>
      <c r="AM122" s="83"/>
      <c r="AN122" s="14"/>
      <c r="AO122" s="14"/>
      <c r="AP122" s="14"/>
      <c r="AQ122" s="19"/>
      <c r="AR122" s="48"/>
    </row>
    <row r="123" spans="1:44" hidden="1" x14ac:dyDescent="0.25">
      <c r="A123" s="81" t="s">
        <v>175</v>
      </c>
      <c r="B123" s="81" t="s">
        <v>227</v>
      </c>
      <c r="C123" s="95" t="s">
        <v>54</v>
      </c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11"/>
      <c r="Z123" s="111">
        <v>0</v>
      </c>
      <c r="AA123" s="111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/>
      <c r="AI123" s="112"/>
      <c r="AJ123" s="112"/>
      <c r="AK123" s="112"/>
      <c r="AL123" s="112"/>
      <c r="AM123" s="83"/>
      <c r="AN123" s="14"/>
      <c r="AO123" s="14"/>
      <c r="AP123" s="14"/>
      <c r="AQ123" s="19"/>
      <c r="AR123" s="48"/>
    </row>
    <row r="124" spans="1:44" ht="25.5" hidden="1" x14ac:dyDescent="0.25">
      <c r="A124" s="81" t="s">
        <v>177</v>
      </c>
      <c r="B124" s="81" t="s">
        <v>228</v>
      </c>
      <c r="C124" s="95" t="s">
        <v>89</v>
      </c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11"/>
      <c r="Z124" s="111">
        <v>0</v>
      </c>
      <c r="AA124" s="111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/>
      <c r="AI124" s="112"/>
      <c r="AJ124" s="112"/>
      <c r="AK124" s="112"/>
      <c r="AL124" s="112"/>
      <c r="AM124" s="83"/>
      <c r="AN124" s="14"/>
      <c r="AO124" s="14"/>
      <c r="AP124" s="14"/>
      <c r="AQ124" s="19"/>
      <c r="AR124" s="48"/>
    </row>
    <row r="125" spans="1:44" ht="25.5" hidden="1" x14ac:dyDescent="0.25">
      <c r="A125" s="81" t="s">
        <v>179</v>
      </c>
      <c r="B125" s="81" t="s">
        <v>229</v>
      </c>
      <c r="C125" s="95" t="s">
        <v>55</v>
      </c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11"/>
      <c r="Z125" s="111">
        <v>0</v>
      </c>
      <c r="AA125" s="111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/>
      <c r="AI125" s="112"/>
      <c r="AJ125" s="112"/>
      <c r="AK125" s="112"/>
      <c r="AL125" s="112"/>
      <c r="AM125" s="83"/>
      <c r="AN125" s="14"/>
      <c r="AO125" s="14"/>
      <c r="AP125" s="14"/>
      <c r="AQ125" s="19"/>
      <c r="AR125" s="48"/>
    </row>
    <row r="126" spans="1:44" hidden="1" x14ac:dyDescent="0.25">
      <c r="A126" s="81" t="s">
        <v>181</v>
      </c>
      <c r="B126" s="81" t="s">
        <v>230</v>
      </c>
      <c r="C126" s="95" t="s">
        <v>57</v>
      </c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11"/>
      <c r="Z126" s="111">
        <v>0</v>
      </c>
      <c r="AA126" s="111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/>
      <c r="AI126" s="112"/>
      <c r="AJ126" s="112"/>
      <c r="AK126" s="112"/>
      <c r="AL126" s="112"/>
      <c r="AM126" s="83"/>
      <c r="AN126" s="14"/>
      <c r="AO126" s="14"/>
      <c r="AP126" s="14"/>
      <c r="AQ126" s="19"/>
      <c r="AR126" s="48"/>
    </row>
    <row r="127" spans="1:44" hidden="1" x14ac:dyDescent="0.25">
      <c r="A127" s="81" t="s">
        <v>183</v>
      </c>
      <c r="B127" s="81" t="s">
        <v>231</v>
      </c>
      <c r="C127" s="95" t="s">
        <v>59</v>
      </c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11"/>
      <c r="Z127" s="111">
        <v>0</v>
      </c>
      <c r="AA127" s="111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/>
      <c r="AI127" s="112"/>
      <c r="AJ127" s="112"/>
      <c r="AK127" s="112"/>
      <c r="AL127" s="112"/>
      <c r="AM127" s="83"/>
      <c r="AN127" s="14"/>
      <c r="AO127" s="14"/>
      <c r="AP127" s="14"/>
      <c r="AQ127" s="19"/>
      <c r="AR127" s="48"/>
    </row>
    <row r="128" spans="1:44" hidden="1" x14ac:dyDescent="0.25">
      <c r="A128" s="81" t="s">
        <v>185</v>
      </c>
      <c r="B128" s="81" t="s">
        <v>232</v>
      </c>
      <c r="C128" s="95" t="s">
        <v>61</v>
      </c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111"/>
      <c r="Z128" s="111"/>
      <c r="AA128" s="111">
        <v>0</v>
      </c>
      <c r="AB128" s="112">
        <v>0</v>
      </c>
      <c r="AC128" s="112">
        <v>0</v>
      </c>
      <c r="AD128" s="111">
        <v>0</v>
      </c>
      <c r="AE128" s="116">
        <v>0</v>
      </c>
      <c r="AF128" s="112">
        <v>0</v>
      </c>
      <c r="AG128" s="112"/>
      <c r="AH128" s="112"/>
      <c r="AI128" s="112"/>
      <c r="AJ128" s="112"/>
      <c r="AK128" s="112"/>
      <c r="AL128" s="112"/>
      <c r="AM128" s="83"/>
      <c r="AN128" s="14"/>
      <c r="AO128" s="14"/>
      <c r="AP128" s="14"/>
      <c r="AQ128" s="19"/>
      <c r="AR128" s="48"/>
    </row>
    <row r="129" spans="1:44" ht="25.5" hidden="1" x14ac:dyDescent="0.25">
      <c r="A129" s="81" t="s">
        <v>187</v>
      </c>
      <c r="B129" s="81" t="s">
        <v>233</v>
      </c>
      <c r="C129" s="95" t="s">
        <v>63</v>
      </c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111"/>
      <c r="Z129" s="111"/>
      <c r="AA129" s="111"/>
      <c r="AB129" s="112"/>
      <c r="AC129" s="112"/>
      <c r="AD129" s="112"/>
      <c r="AE129" s="116"/>
      <c r="AF129" s="112"/>
      <c r="AG129" s="112">
        <v>0</v>
      </c>
      <c r="AH129" s="112"/>
      <c r="AI129" s="112"/>
      <c r="AJ129" s="112"/>
      <c r="AK129" s="112"/>
      <c r="AL129" s="112"/>
      <c r="AM129" s="83"/>
      <c r="AN129" s="14"/>
      <c r="AO129" s="14"/>
      <c r="AP129" s="14"/>
      <c r="AQ129" s="19"/>
      <c r="AR129" s="48"/>
    </row>
    <row r="130" spans="1:44" hidden="1" x14ac:dyDescent="0.25">
      <c r="A130" s="81" t="s">
        <v>189</v>
      </c>
      <c r="B130" s="81" t="s">
        <v>234</v>
      </c>
      <c r="C130" s="106" t="s">
        <v>65</v>
      </c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112"/>
      <c r="Z130" s="112"/>
      <c r="AA130" s="112"/>
      <c r="AB130" s="112"/>
      <c r="AC130" s="112"/>
      <c r="AD130" s="112"/>
      <c r="AE130" s="112">
        <v>0</v>
      </c>
      <c r="AF130" s="112">
        <v>0</v>
      </c>
      <c r="AG130" s="112">
        <v>0</v>
      </c>
      <c r="AH130" s="112"/>
      <c r="AI130" s="112"/>
      <c r="AJ130" s="112"/>
      <c r="AK130" s="112"/>
      <c r="AL130" s="112"/>
      <c r="AM130" s="83"/>
      <c r="AN130" s="14"/>
      <c r="AO130" s="14"/>
      <c r="AP130" s="14"/>
      <c r="AQ130" s="19"/>
      <c r="AR130" s="48"/>
    </row>
    <row r="131" spans="1:44" hidden="1" x14ac:dyDescent="0.25">
      <c r="A131" s="20"/>
      <c r="B131" s="81"/>
      <c r="C131" s="118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83"/>
      <c r="AN131" s="14"/>
      <c r="AO131" s="14"/>
      <c r="AP131" s="14"/>
      <c r="AQ131" s="19"/>
      <c r="AR131" s="48"/>
    </row>
    <row r="132" spans="1:44" hidden="1" x14ac:dyDescent="0.25">
      <c r="A132" s="20">
        <v>2</v>
      </c>
      <c r="B132" s="81">
        <f>B118+1</f>
        <v>7</v>
      </c>
      <c r="C132" s="123" t="s">
        <v>85</v>
      </c>
      <c r="D132" s="20">
        <v>1154</v>
      </c>
      <c r="E132" s="20">
        <v>2</v>
      </c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83"/>
      <c r="AN132" s="14"/>
      <c r="AO132" s="14"/>
      <c r="AP132" s="14"/>
      <c r="AQ132" s="19"/>
      <c r="AR132" s="48"/>
    </row>
    <row r="133" spans="1:44" ht="25.5" hidden="1" x14ac:dyDescent="0.25">
      <c r="A133" s="18"/>
      <c r="B133" s="117"/>
      <c r="C133" s="95"/>
      <c r="D133" s="96" t="s">
        <v>40</v>
      </c>
      <c r="E133" s="96" t="s">
        <v>41</v>
      </c>
      <c r="F133" s="96" t="s">
        <v>42</v>
      </c>
      <c r="G133" s="96" t="s">
        <v>43</v>
      </c>
      <c r="H133" s="96" t="s">
        <v>44</v>
      </c>
      <c r="I133" s="96" t="s">
        <v>45</v>
      </c>
      <c r="J133" s="96" t="s">
        <v>46</v>
      </c>
      <c r="K133" s="96" t="s">
        <v>47</v>
      </c>
      <c r="L133" s="96" t="s">
        <v>48</v>
      </c>
      <c r="M133" s="96"/>
      <c r="N133" s="96" t="s">
        <v>49</v>
      </c>
      <c r="O133" s="96" t="s">
        <v>19</v>
      </c>
      <c r="P133" s="96" t="s">
        <v>20</v>
      </c>
      <c r="Q133" s="96" t="s">
        <v>21</v>
      </c>
      <c r="R133" s="96" t="s">
        <v>22</v>
      </c>
      <c r="S133" s="96" t="s">
        <v>23</v>
      </c>
      <c r="T133" s="96" t="s">
        <v>24</v>
      </c>
      <c r="U133" s="96" t="s">
        <v>25</v>
      </c>
      <c r="V133" s="96" t="s">
        <v>26</v>
      </c>
      <c r="W133" s="96" t="s">
        <v>27</v>
      </c>
      <c r="X133" s="96" t="s">
        <v>28</v>
      </c>
      <c r="Y133" s="110" t="s">
        <v>29</v>
      </c>
      <c r="Z133" s="110" t="s">
        <v>3</v>
      </c>
      <c r="AA133" s="110" t="s">
        <v>4</v>
      </c>
      <c r="AB133" s="110" t="s">
        <v>5</v>
      </c>
      <c r="AC133" s="110" t="s">
        <v>6</v>
      </c>
      <c r="AD133" s="110" t="s">
        <v>7</v>
      </c>
      <c r="AE133" s="110" t="s">
        <v>8</v>
      </c>
      <c r="AF133" s="110" t="s">
        <v>166</v>
      </c>
      <c r="AG133" s="110" t="s">
        <v>624</v>
      </c>
      <c r="AH133" s="110" t="s">
        <v>633</v>
      </c>
      <c r="AI133" s="110" t="s">
        <v>644</v>
      </c>
      <c r="AJ133" s="110" t="s">
        <v>646</v>
      </c>
      <c r="AK133" s="110"/>
      <c r="AL133" s="110"/>
      <c r="AM133" s="83"/>
      <c r="AN133" s="14"/>
      <c r="AO133" s="14"/>
      <c r="AP133" s="14"/>
      <c r="AQ133" s="19"/>
      <c r="AR133" s="48"/>
    </row>
    <row r="134" spans="1:44" hidden="1" x14ac:dyDescent="0.25">
      <c r="A134" s="81" t="s">
        <v>169</v>
      </c>
      <c r="B134" s="81" t="s">
        <v>235</v>
      </c>
      <c r="C134" s="95" t="s">
        <v>9</v>
      </c>
      <c r="D134" s="120">
        <v>17</v>
      </c>
      <c r="E134" s="120">
        <v>25</v>
      </c>
      <c r="F134" s="120">
        <v>14</v>
      </c>
      <c r="G134" s="120">
        <v>12</v>
      </c>
      <c r="H134" s="120">
        <v>8</v>
      </c>
      <c r="I134" s="120">
        <v>5</v>
      </c>
      <c r="J134" s="120">
        <v>8</v>
      </c>
      <c r="K134" s="120">
        <v>5</v>
      </c>
      <c r="L134" s="120">
        <v>5</v>
      </c>
      <c r="M134" s="120"/>
      <c r="N134" s="120">
        <v>5</v>
      </c>
      <c r="O134" s="120">
        <v>0</v>
      </c>
      <c r="P134" s="120">
        <v>2</v>
      </c>
      <c r="Q134" s="120">
        <v>2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/>
      <c r="X134" s="120"/>
      <c r="Y134" s="111">
        <v>0</v>
      </c>
      <c r="Z134" s="111">
        <v>0</v>
      </c>
      <c r="AA134" s="111">
        <v>0</v>
      </c>
      <c r="AB134" s="112">
        <v>0</v>
      </c>
      <c r="AC134" s="112">
        <v>0</v>
      </c>
      <c r="AD134" s="112">
        <v>0</v>
      </c>
      <c r="AE134" s="113">
        <v>0</v>
      </c>
      <c r="AF134" s="113">
        <v>0</v>
      </c>
      <c r="AG134" s="113">
        <v>0</v>
      </c>
      <c r="AH134" s="113"/>
      <c r="AI134" s="113"/>
      <c r="AJ134" s="113"/>
      <c r="AK134" s="113"/>
      <c r="AL134" s="113"/>
      <c r="AM134" s="83"/>
      <c r="AN134" s="14"/>
      <c r="AO134" s="14"/>
      <c r="AP134" s="14"/>
      <c r="AQ134" s="19"/>
      <c r="AR134" s="48"/>
    </row>
    <row r="135" spans="1:44" hidden="1" x14ac:dyDescent="0.25">
      <c r="A135" s="81" t="s">
        <v>171</v>
      </c>
      <c r="B135" s="81" t="s">
        <v>236</v>
      </c>
      <c r="C135" s="95" t="s">
        <v>10</v>
      </c>
      <c r="D135" s="120">
        <v>15</v>
      </c>
      <c r="E135" s="120">
        <v>22</v>
      </c>
      <c r="F135" s="120">
        <v>12</v>
      </c>
      <c r="G135" s="120">
        <v>11</v>
      </c>
      <c r="H135" s="120">
        <v>7</v>
      </c>
      <c r="I135" s="120">
        <v>5</v>
      </c>
      <c r="J135" s="120">
        <v>8</v>
      </c>
      <c r="K135" s="120">
        <v>5</v>
      </c>
      <c r="L135" s="120">
        <v>5</v>
      </c>
      <c r="M135" s="120"/>
      <c r="N135" s="120">
        <v>5</v>
      </c>
      <c r="O135" s="120">
        <v>0</v>
      </c>
      <c r="P135" s="120">
        <v>2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/>
      <c r="Y135" s="111">
        <v>0</v>
      </c>
      <c r="Z135" s="111">
        <v>0</v>
      </c>
      <c r="AA135" s="111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/>
      <c r="AI135" s="112"/>
      <c r="AJ135" s="112"/>
      <c r="AK135" s="112"/>
      <c r="AL135" s="112"/>
      <c r="AM135" s="83"/>
      <c r="AN135" s="14"/>
      <c r="AO135" s="14"/>
      <c r="AP135" s="14"/>
      <c r="AQ135" s="19"/>
      <c r="AR135" s="48"/>
    </row>
    <row r="136" spans="1:44" hidden="1" x14ac:dyDescent="0.25">
      <c r="A136" s="81" t="s">
        <v>173</v>
      </c>
      <c r="B136" s="81" t="s">
        <v>237</v>
      </c>
      <c r="C136" s="95" t="s">
        <v>53</v>
      </c>
      <c r="D136" s="120">
        <v>5</v>
      </c>
      <c r="E136" s="120">
        <v>0</v>
      </c>
      <c r="F136" s="120">
        <v>4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/>
      <c r="N136" s="120">
        <v>0</v>
      </c>
      <c r="O136" s="120">
        <v>0</v>
      </c>
      <c r="P136" s="120">
        <v>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/>
      <c r="X136" s="120"/>
      <c r="Y136" s="111"/>
      <c r="Z136" s="111">
        <v>0</v>
      </c>
      <c r="AA136" s="111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/>
      <c r="AI136" s="112"/>
      <c r="AJ136" s="112"/>
      <c r="AK136" s="112"/>
      <c r="AL136" s="112"/>
      <c r="AM136" s="83"/>
      <c r="AN136" s="14"/>
      <c r="AO136" s="14"/>
      <c r="AP136" s="14"/>
      <c r="AQ136" s="19"/>
      <c r="AR136" s="48"/>
    </row>
    <row r="137" spans="1:44" hidden="1" x14ac:dyDescent="0.25">
      <c r="A137" s="81" t="s">
        <v>175</v>
      </c>
      <c r="B137" s="81" t="s">
        <v>238</v>
      </c>
      <c r="C137" s="95" t="s">
        <v>54</v>
      </c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11"/>
      <c r="Z137" s="111"/>
      <c r="AA137" s="111"/>
      <c r="AB137" s="112"/>
      <c r="AC137" s="112"/>
      <c r="AD137" s="112"/>
      <c r="AE137" s="112">
        <v>0</v>
      </c>
      <c r="AF137" s="112">
        <v>0</v>
      </c>
      <c r="AG137" s="112">
        <v>0</v>
      </c>
      <c r="AH137" s="112"/>
      <c r="AI137" s="112"/>
      <c r="AJ137" s="112"/>
      <c r="AK137" s="112"/>
      <c r="AL137" s="112"/>
      <c r="AM137" s="83"/>
      <c r="AN137" s="14"/>
      <c r="AO137" s="14"/>
      <c r="AP137" s="14"/>
      <c r="AQ137" s="19"/>
      <c r="AR137" s="48"/>
    </row>
    <row r="138" spans="1:44" ht="25.5" hidden="1" x14ac:dyDescent="0.25">
      <c r="A138" s="81" t="s">
        <v>177</v>
      </c>
      <c r="B138" s="81" t="s">
        <v>239</v>
      </c>
      <c r="C138" s="95" t="s">
        <v>89</v>
      </c>
      <c r="D138" s="120">
        <v>0</v>
      </c>
      <c r="E138" s="120">
        <v>3</v>
      </c>
      <c r="F138" s="120">
        <v>1</v>
      </c>
      <c r="G138" s="120">
        <v>2</v>
      </c>
      <c r="H138" s="120">
        <v>1</v>
      </c>
      <c r="I138" s="120">
        <v>0</v>
      </c>
      <c r="J138" s="120">
        <v>0</v>
      </c>
      <c r="K138" s="120">
        <v>0</v>
      </c>
      <c r="L138" s="120">
        <v>0</v>
      </c>
      <c r="M138" s="120"/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/>
      <c r="Y138" s="111"/>
      <c r="Z138" s="111"/>
      <c r="AA138" s="111"/>
      <c r="AB138" s="112"/>
      <c r="AC138" s="112"/>
      <c r="AD138" s="112"/>
      <c r="AE138" s="112">
        <v>0</v>
      </c>
      <c r="AF138" s="112">
        <v>0</v>
      </c>
      <c r="AG138" s="112">
        <v>0</v>
      </c>
      <c r="AH138" s="112"/>
      <c r="AI138" s="112"/>
      <c r="AJ138" s="112"/>
      <c r="AK138" s="112"/>
      <c r="AL138" s="112"/>
      <c r="AM138" s="83"/>
      <c r="AN138" s="14"/>
      <c r="AO138" s="14"/>
      <c r="AP138" s="14"/>
      <c r="AQ138" s="19"/>
      <c r="AR138" s="48"/>
    </row>
    <row r="139" spans="1:44" ht="25.5" hidden="1" x14ac:dyDescent="0.25">
      <c r="A139" s="81" t="s">
        <v>179</v>
      </c>
      <c r="B139" s="81" t="s">
        <v>240</v>
      </c>
      <c r="C139" s="95" t="s">
        <v>55</v>
      </c>
      <c r="D139" s="120">
        <v>1</v>
      </c>
      <c r="E139" s="120">
        <v>4</v>
      </c>
      <c r="F139" s="120">
        <v>1</v>
      </c>
      <c r="G139" s="120">
        <v>0</v>
      </c>
      <c r="H139" s="120">
        <v>1</v>
      </c>
      <c r="I139" s="120">
        <v>0</v>
      </c>
      <c r="J139" s="120">
        <v>0</v>
      </c>
      <c r="K139" s="120">
        <v>0</v>
      </c>
      <c r="L139" s="120">
        <v>0</v>
      </c>
      <c r="M139" s="120"/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/>
      <c r="X139" s="120"/>
      <c r="Y139" s="111"/>
      <c r="Z139" s="111"/>
      <c r="AA139" s="111"/>
      <c r="AB139" s="112"/>
      <c r="AC139" s="112"/>
      <c r="AD139" s="112"/>
      <c r="AE139" s="112">
        <v>0</v>
      </c>
      <c r="AF139" s="112">
        <v>0</v>
      </c>
      <c r="AG139" s="112">
        <v>0</v>
      </c>
      <c r="AH139" s="112"/>
      <c r="AI139" s="112"/>
      <c r="AJ139" s="112"/>
      <c r="AK139" s="112"/>
      <c r="AL139" s="112"/>
      <c r="AM139" s="83"/>
      <c r="AN139" s="14"/>
      <c r="AO139" s="14"/>
      <c r="AP139" s="14"/>
      <c r="AQ139" s="19"/>
      <c r="AR139" s="48"/>
    </row>
    <row r="140" spans="1:44" hidden="1" x14ac:dyDescent="0.25">
      <c r="A140" s="81" t="s">
        <v>181</v>
      </c>
      <c r="B140" s="81" t="s">
        <v>241</v>
      </c>
      <c r="C140" s="95" t="s">
        <v>57</v>
      </c>
      <c r="D140" s="120">
        <v>8</v>
      </c>
      <c r="E140" s="120">
        <v>8</v>
      </c>
      <c r="F140" s="120">
        <v>3</v>
      </c>
      <c r="G140" s="120">
        <v>7</v>
      </c>
      <c r="H140" s="120">
        <v>4</v>
      </c>
      <c r="I140" s="120">
        <v>6</v>
      </c>
      <c r="J140" s="120">
        <v>6</v>
      </c>
      <c r="K140" s="120">
        <v>4</v>
      </c>
      <c r="L140" s="120">
        <v>3</v>
      </c>
      <c r="M140" s="120"/>
      <c r="N140" s="120">
        <v>3</v>
      </c>
      <c r="O140" s="120">
        <v>3</v>
      </c>
      <c r="P140" s="120">
        <v>1</v>
      </c>
      <c r="Q140" s="120">
        <v>2</v>
      </c>
      <c r="R140" s="120">
        <v>0</v>
      </c>
      <c r="S140" s="120">
        <v>1</v>
      </c>
      <c r="T140" s="120">
        <v>0</v>
      </c>
      <c r="U140" s="120">
        <v>0</v>
      </c>
      <c r="V140" s="120">
        <v>2</v>
      </c>
      <c r="W140" s="120"/>
      <c r="X140" s="120"/>
      <c r="Y140" s="111"/>
      <c r="Z140" s="111"/>
      <c r="AA140" s="111"/>
      <c r="AB140" s="112"/>
      <c r="AC140" s="112"/>
      <c r="AD140" s="112"/>
      <c r="AE140" s="112">
        <v>0</v>
      </c>
      <c r="AF140" s="112">
        <v>0</v>
      </c>
      <c r="AG140" s="112">
        <v>0</v>
      </c>
      <c r="AH140" s="112"/>
      <c r="AI140" s="112"/>
      <c r="AJ140" s="112"/>
      <c r="AK140" s="112"/>
      <c r="AL140" s="112"/>
      <c r="AM140" s="83"/>
      <c r="AN140" s="14"/>
      <c r="AO140" s="14"/>
      <c r="AP140" s="14"/>
      <c r="AQ140" s="19"/>
      <c r="AR140" s="48"/>
    </row>
    <row r="141" spans="1:44" hidden="1" x14ac:dyDescent="0.25">
      <c r="A141" s="81" t="s">
        <v>183</v>
      </c>
      <c r="B141" s="81" t="s">
        <v>242</v>
      </c>
      <c r="C141" s="95" t="s">
        <v>59</v>
      </c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>
        <v>1</v>
      </c>
      <c r="P141" s="120">
        <v>0</v>
      </c>
      <c r="Q141" s="120">
        <v>0</v>
      </c>
      <c r="R141" s="120">
        <v>2</v>
      </c>
      <c r="S141" s="120">
        <v>0</v>
      </c>
      <c r="T141" s="120">
        <v>0</v>
      </c>
      <c r="U141" s="120">
        <v>0</v>
      </c>
      <c r="V141" s="120">
        <v>0</v>
      </c>
      <c r="W141" s="120"/>
      <c r="X141" s="120"/>
      <c r="Y141" s="111"/>
      <c r="Z141" s="111"/>
      <c r="AA141" s="111"/>
      <c r="AB141" s="112"/>
      <c r="AC141" s="112"/>
      <c r="AD141" s="112"/>
      <c r="AE141" s="112">
        <v>0</v>
      </c>
      <c r="AF141" s="112">
        <v>0</v>
      </c>
      <c r="AG141" s="112">
        <v>0</v>
      </c>
      <c r="AH141" s="112"/>
      <c r="AI141" s="112"/>
      <c r="AJ141" s="112"/>
      <c r="AK141" s="112"/>
      <c r="AL141" s="112"/>
      <c r="AM141" s="83"/>
      <c r="AN141" s="14"/>
      <c r="AO141" s="14"/>
      <c r="AP141" s="14"/>
      <c r="AQ141" s="19"/>
      <c r="AR141" s="48"/>
    </row>
    <row r="142" spans="1:44" hidden="1" x14ac:dyDescent="0.25">
      <c r="A142" s="81" t="s">
        <v>185</v>
      </c>
      <c r="B142" s="81" t="s">
        <v>243</v>
      </c>
      <c r="C142" s="95" t="s">
        <v>61</v>
      </c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11"/>
      <c r="Z142" s="111"/>
      <c r="AA142" s="111"/>
      <c r="AB142" s="112"/>
      <c r="AC142" s="112"/>
      <c r="AD142" s="111">
        <v>0</v>
      </c>
      <c r="AE142" s="116">
        <v>0</v>
      </c>
      <c r="AF142" s="112">
        <v>0</v>
      </c>
      <c r="AG142" s="112"/>
      <c r="AH142" s="112"/>
      <c r="AI142" s="112"/>
      <c r="AJ142" s="112"/>
      <c r="AK142" s="112"/>
      <c r="AL142" s="112"/>
      <c r="AM142" s="83"/>
      <c r="AN142" s="14"/>
      <c r="AO142" s="14"/>
      <c r="AP142" s="14"/>
      <c r="AQ142" s="19"/>
      <c r="AR142" s="48"/>
    </row>
    <row r="143" spans="1:44" ht="25.5" hidden="1" x14ac:dyDescent="0.25">
      <c r="A143" s="81" t="s">
        <v>187</v>
      </c>
      <c r="B143" s="81" t="s">
        <v>244</v>
      </c>
      <c r="C143" s="95" t="s">
        <v>63</v>
      </c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99">
        <v>0</v>
      </c>
      <c r="V143" s="99">
        <v>0</v>
      </c>
      <c r="W143" s="99">
        <v>0</v>
      </c>
      <c r="X143" s="99">
        <v>0</v>
      </c>
      <c r="Y143" s="111">
        <v>0</v>
      </c>
      <c r="Z143" s="111">
        <v>0</v>
      </c>
      <c r="AA143" s="111">
        <v>0</v>
      </c>
      <c r="AB143" s="112">
        <v>0</v>
      </c>
      <c r="AC143" s="112">
        <v>0</v>
      </c>
      <c r="AD143" s="112">
        <v>0</v>
      </c>
      <c r="AE143" s="116">
        <v>0</v>
      </c>
      <c r="AF143" s="112">
        <v>0</v>
      </c>
      <c r="AG143" s="112">
        <v>0</v>
      </c>
      <c r="AH143" s="112"/>
      <c r="AI143" s="112"/>
      <c r="AJ143" s="112"/>
      <c r="AK143" s="112"/>
      <c r="AL143" s="112"/>
      <c r="AM143" s="83"/>
      <c r="AN143" s="14"/>
      <c r="AO143" s="14"/>
      <c r="AP143" s="14"/>
      <c r="AQ143" s="19"/>
      <c r="AR143" s="48"/>
    </row>
    <row r="144" spans="1:44" hidden="1" x14ac:dyDescent="0.25">
      <c r="A144" s="81" t="s">
        <v>189</v>
      </c>
      <c r="B144" s="81" t="s">
        <v>245</v>
      </c>
      <c r="C144" s="106" t="s">
        <v>65</v>
      </c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112"/>
      <c r="Z144" s="112"/>
      <c r="AA144" s="112"/>
      <c r="AB144" s="112"/>
      <c r="AC144" s="112"/>
      <c r="AD144" s="112"/>
      <c r="AE144" s="112">
        <v>0</v>
      </c>
      <c r="AF144" s="112">
        <v>0</v>
      </c>
      <c r="AG144" s="112">
        <v>0</v>
      </c>
      <c r="AH144" s="112"/>
      <c r="AI144" s="112"/>
      <c r="AJ144" s="112"/>
      <c r="AK144" s="112"/>
      <c r="AL144" s="112"/>
      <c r="AM144" s="83"/>
      <c r="AN144" s="14"/>
      <c r="AO144" s="14"/>
      <c r="AP144" s="14"/>
      <c r="AQ144" s="19"/>
      <c r="AR144" s="48"/>
    </row>
    <row r="145" spans="1:44" hidden="1" x14ac:dyDescent="0.25">
      <c r="A145" s="18"/>
      <c r="B145" s="117"/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83"/>
      <c r="AN145" s="14"/>
      <c r="AO145" s="14"/>
      <c r="AP145" s="14"/>
      <c r="AQ145" s="19"/>
      <c r="AR145" s="48"/>
    </row>
    <row r="146" spans="1:44" hidden="1" x14ac:dyDescent="0.25">
      <c r="A146" s="20">
        <v>2</v>
      </c>
      <c r="B146" s="81">
        <f>B132+1</f>
        <v>8</v>
      </c>
      <c r="C146" s="123" t="s">
        <v>86</v>
      </c>
      <c r="D146" s="20">
        <v>1153</v>
      </c>
      <c r="E146" s="20">
        <v>2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83"/>
      <c r="AN146" s="14"/>
      <c r="AO146" s="14"/>
      <c r="AP146" s="14"/>
      <c r="AQ146" s="19"/>
      <c r="AR146" s="48"/>
    </row>
    <row r="147" spans="1:44" ht="25.5" hidden="1" x14ac:dyDescent="0.25">
      <c r="A147" s="18"/>
      <c r="B147" s="117"/>
      <c r="C147" s="95"/>
      <c r="D147" s="96" t="s">
        <v>40</v>
      </c>
      <c r="E147" s="96" t="s">
        <v>41</v>
      </c>
      <c r="F147" s="96" t="s">
        <v>42</v>
      </c>
      <c r="G147" s="96" t="s">
        <v>43</v>
      </c>
      <c r="H147" s="96" t="s">
        <v>44</v>
      </c>
      <c r="I147" s="96" t="s">
        <v>45</v>
      </c>
      <c r="J147" s="96" t="s">
        <v>46</v>
      </c>
      <c r="K147" s="96" t="s">
        <v>47</v>
      </c>
      <c r="L147" s="96" t="s">
        <v>48</v>
      </c>
      <c r="M147" s="96"/>
      <c r="N147" s="96" t="s">
        <v>49</v>
      </c>
      <c r="O147" s="96" t="s">
        <v>19</v>
      </c>
      <c r="P147" s="96" t="s">
        <v>20</v>
      </c>
      <c r="Q147" s="96" t="s">
        <v>21</v>
      </c>
      <c r="R147" s="96" t="s">
        <v>22</v>
      </c>
      <c r="S147" s="96" t="s">
        <v>23</v>
      </c>
      <c r="T147" s="96" t="s">
        <v>24</v>
      </c>
      <c r="U147" s="96" t="s">
        <v>25</v>
      </c>
      <c r="V147" s="96" t="s">
        <v>26</v>
      </c>
      <c r="W147" s="96" t="s">
        <v>27</v>
      </c>
      <c r="X147" s="96" t="s">
        <v>28</v>
      </c>
      <c r="Y147" s="110" t="s">
        <v>29</v>
      </c>
      <c r="Z147" s="110" t="s">
        <v>3</v>
      </c>
      <c r="AA147" s="110" t="s">
        <v>4</v>
      </c>
      <c r="AB147" s="110" t="s">
        <v>5</v>
      </c>
      <c r="AC147" s="110" t="s">
        <v>6</v>
      </c>
      <c r="AD147" s="110" t="s">
        <v>7</v>
      </c>
      <c r="AE147" s="110" t="s">
        <v>8</v>
      </c>
      <c r="AF147" s="110" t="s">
        <v>166</v>
      </c>
      <c r="AG147" s="110" t="s">
        <v>624</v>
      </c>
      <c r="AH147" s="110" t="s">
        <v>633</v>
      </c>
      <c r="AI147" s="110" t="s">
        <v>644</v>
      </c>
      <c r="AJ147" s="110" t="s">
        <v>646</v>
      </c>
      <c r="AK147" s="110"/>
      <c r="AL147" s="110"/>
      <c r="AM147" s="83"/>
      <c r="AN147" s="14"/>
      <c r="AO147" s="14"/>
      <c r="AP147" s="14"/>
      <c r="AQ147" s="19"/>
      <c r="AR147" s="48"/>
    </row>
    <row r="148" spans="1:44" hidden="1" x14ac:dyDescent="0.25">
      <c r="A148" s="81" t="s">
        <v>169</v>
      </c>
      <c r="B148" s="81" t="s">
        <v>246</v>
      </c>
      <c r="C148" s="95" t="s">
        <v>9</v>
      </c>
      <c r="D148" s="120">
        <v>15</v>
      </c>
      <c r="E148" s="120">
        <v>13</v>
      </c>
      <c r="F148" s="120">
        <v>20</v>
      </c>
      <c r="G148" s="120">
        <v>33</v>
      </c>
      <c r="H148" s="120">
        <v>28</v>
      </c>
      <c r="I148" s="120">
        <v>20</v>
      </c>
      <c r="J148" s="120">
        <v>25</v>
      </c>
      <c r="K148" s="120">
        <v>24</v>
      </c>
      <c r="L148" s="120">
        <v>26</v>
      </c>
      <c r="M148" s="120"/>
      <c r="N148" s="120">
        <v>23</v>
      </c>
      <c r="O148" s="120">
        <v>4</v>
      </c>
      <c r="P148" s="120">
        <v>4</v>
      </c>
      <c r="Q148" s="120">
        <v>14</v>
      </c>
      <c r="R148" s="120">
        <v>0</v>
      </c>
      <c r="S148" s="120">
        <v>6</v>
      </c>
      <c r="T148" s="120">
        <v>15</v>
      </c>
      <c r="U148" s="120">
        <v>12</v>
      </c>
      <c r="V148" s="120">
        <v>11</v>
      </c>
      <c r="W148" s="120">
        <v>7</v>
      </c>
      <c r="X148" s="120">
        <v>1</v>
      </c>
      <c r="Y148" s="111">
        <v>0</v>
      </c>
      <c r="Z148" s="111">
        <v>0</v>
      </c>
      <c r="AA148" s="111">
        <v>0</v>
      </c>
      <c r="AB148" s="112">
        <v>0</v>
      </c>
      <c r="AC148" s="112">
        <v>0</v>
      </c>
      <c r="AD148" s="112">
        <v>0</v>
      </c>
      <c r="AE148" s="113">
        <v>0</v>
      </c>
      <c r="AF148" s="113">
        <v>0</v>
      </c>
      <c r="AG148" s="113">
        <v>0</v>
      </c>
      <c r="AH148" s="113"/>
      <c r="AI148" s="113"/>
      <c r="AJ148" s="113"/>
      <c r="AK148" s="113"/>
      <c r="AL148" s="113"/>
      <c r="AM148" s="83"/>
      <c r="AN148" s="14"/>
      <c r="AO148" s="14"/>
      <c r="AP148" s="14"/>
      <c r="AQ148" s="19"/>
      <c r="AR148" s="48"/>
    </row>
    <row r="149" spans="1:44" hidden="1" x14ac:dyDescent="0.25">
      <c r="A149" s="81" t="s">
        <v>171</v>
      </c>
      <c r="B149" s="81" t="s">
        <v>247</v>
      </c>
      <c r="C149" s="95" t="s">
        <v>10</v>
      </c>
      <c r="D149" s="120">
        <v>13</v>
      </c>
      <c r="E149" s="120">
        <v>11</v>
      </c>
      <c r="F149" s="120">
        <v>20</v>
      </c>
      <c r="G149" s="120">
        <v>24</v>
      </c>
      <c r="H149" s="120">
        <v>27</v>
      </c>
      <c r="I149" s="120">
        <v>18</v>
      </c>
      <c r="J149" s="120">
        <v>25</v>
      </c>
      <c r="K149" s="120">
        <v>22</v>
      </c>
      <c r="L149" s="120">
        <v>25</v>
      </c>
      <c r="M149" s="120"/>
      <c r="N149" s="120">
        <v>23</v>
      </c>
      <c r="O149" s="120">
        <v>4</v>
      </c>
      <c r="P149" s="120">
        <v>4</v>
      </c>
      <c r="Q149" s="120">
        <v>14</v>
      </c>
      <c r="R149" s="120">
        <v>0</v>
      </c>
      <c r="S149" s="120">
        <v>6</v>
      </c>
      <c r="T149" s="120">
        <v>15</v>
      </c>
      <c r="U149" s="120">
        <v>12</v>
      </c>
      <c r="V149" s="120">
        <v>11</v>
      </c>
      <c r="W149" s="120">
        <v>7</v>
      </c>
      <c r="X149" s="120">
        <v>1</v>
      </c>
      <c r="Y149" s="111">
        <v>0</v>
      </c>
      <c r="Z149" s="111">
        <v>0</v>
      </c>
      <c r="AA149" s="111">
        <v>0</v>
      </c>
      <c r="AB149" s="112">
        <v>0</v>
      </c>
      <c r="AC149" s="112">
        <v>0</v>
      </c>
      <c r="AD149" s="112">
        <v>0</v>
      </c>
      <c r="AE149" s="112">
        <v>0</v>
      </c>
      <c r="AF149" s="112">
        <v>0</v>
      </c>
      <c r="AG149" s="112">
        <v>0</v>
      </c>
      <c r="AH149" s="112"/>
      <c r="AI149" s="112"/>
      <c r="AJ149" s="112"/>
      <c r="AK149" s="112"/>
      <c r="AL149" s="112"/>
      <c r="AM149" s="83"/>
      <c r="AN149" s="14"/>
      <c r="AO149" s="14"/>
      <c r="AP149" s="14"/>
      <c r="AQ149" s="19"/>
      <c r="AR149" s="48"/>
    </row>
    <row r="150" spans="1:44" hidden="1" x14ac:dyDescent="0.25">
      <c r="A150" s="81" t="s">
        <v>173</v>
      </c>
      <c r="B150" s="81" t="s">
        <v>248</v>
      </c>
      <c r="C150" s="95" t="s">
        <v>53</v>
      </c>
      <c r="D150" s="120">
        <v>7</v>
      </c>
      <c r="E150" s="120">
        <v>7</v>
      </c>
      <c r="F150" s="120">
        <v>7</v>
      </c>
      <c r="G150" s="120">
        <v>17</v>
      </c>
      <c r="H150" s="120">
        <v>17</v>
      </c>
      <c r="I150" s="120">
        <v>7</v>
      </c>
      <c r="J150" s="120">
        <v>9</v>
      </c>
      <c r="K150" s="120">
        <v>13</v>
      </c>
      <c r="L150" s="120">
        <v>9</v>
      </c>
      <c r="M150" s="120"/>
      <c r="N150" s="120">
        <v>9</v>
      </c>
      <c r="O150" s="120">
        <v>0</v>
      </c>
      <c r="P150" s="120">
        <v>0</v>
      </c>
      <c r="Q150" s="120">
        <v>3</v>
      </c>
      <c r="R150" s="120">
        <v>0</v>
      </c>
      <c r="S150" s="120">
        <v>0</v>
      </c>
      <c r="T150" s="120">
        <v>2</v>
      </c>
      <c r="U150" s="120">
        <v>4</v>
      </c>
      <c r="V150" s="120">
        <v>4</v>
      </c>
      <c r="W150" s="120">
        <v>1</v>
      </c>
      <c r="X150" s="120">
        <v>0</v>
      </c>
      <c r="Y150" s="111">
        <v>1</v>
      </c>
      <c r="Z150" s="111">
        <v>0</v>
      </c>
      <c r="AA150" s="111">
        <v>0</v>
      </c>
      <c r="AB150" s="112">
        <v>0</v>
      </c>
      <c r="AC150" s="112">
        <v>0</v>
      </c>
      <c r="AD150" s="112">
        <v>0</v>
      </c>
      <c r="AE150" s="112">
        <v>0</v>
      </c>
      <c r="AF150" s="112">
        <v>0</v>
      </c>
      <c r="AG150" s="112">
        <v>0</v>
      </c>
      <c r="AH150" s="112"/>
      <c r="AI150" s="112"/>
      <c r="AJ150" s="112"/>
      <c r="AK150" s="112"/>
      <c r="AL150" s="112"/>
      <c r="AM150" s="83"/>
      <c r="AN150" s="14"/>
      <c r="AO150" s="14"/>
      <c r="AP150" s="14"/>
      <c r="AQ150" s="19"/>
      <c r="AR150" s="48"/>
    </row>
    <row r="151" spans="1:44" hidden="1" x14ac:dyDescent="0.25">
      <c r="A151" s="81" t="s">
        <v>175</v>
      </c>
      <c r="B151" s="81" t="s">
        <v>249</v>
      </c>
      <c r="C151" s="95" t="s">
        <v>54</v>
      </c>
      <c r="D151" s="120"/>
      <c r="E151" s="120"/>
      <c r="F151" s="120"/>
      <c r="G151" s="120"/>
      <c r="H151" s="120"/>
      <c r="I151" s="120">
        <v>0</v>
      </c>
      <c r="J151" s="120">
        <v>1</v>
      </c>
      <c r="K151" s="120">
        <v>2</v>
      </c>
      <c r="L151" s="120">
        <v>0</v>
      </c>
      <c r="M151" s="120"/>
      <c r="N151" s="120">
        <v>1</v>
      </c>
      <c r="O151" s="120">
        <v>0</v>
      </c>
      <c r="P151" s="120">
        <v>0</v>
      </c>
      <c r="Q151" s="120">
        <v>1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11">
        <v>0</v>
      </c>
      <c r="Z151" s="111">
        <v>0</v>
      </c>
      <c r="AA151" s="111"/>
      <c r="AB151" s="112"/>
      <c r="AC151" s="112"/>
      <c r="AD151" s="112"/>
      <c r="AE151" s="112">
        <v>0</v>
      </c>
      <c r="AF151" s="112">
        <v>0</v>
      </c>
      <c r="AG151" s="112">
        <v>0</v>
      </c>
      <c r="AH151" s="112"/>
      <c r="AI151" s="112"/>
      <c r="AJ151" s="112"/>
      <c r="AK151" s="112"/>
      <c r="AL151" s="112"/>
      <c r="AM151" s="83"/>
      <c r="AN151" s="14"/>
      <c r="AO151" s="14"/>
      <c r="AP151" s="14"/>
      <c r="AQ151" s="19"/>
      <c r="AR151" s="48"/>
    </row>
    <row r="152" spans="1:44" ht="25.5" hidden="1" x14ac:dyDescent="0.25">
      <c r="A152" s="81" t="s">
        <v>177</v>
      </c>
      <c r="B152" s="81" t="s">
        <v>250</v>
      </c>
      <c r="C152" s="95" t="s">
        <v>89</v>
      </c>
      <c r="D152" s="120">
        <v>2</v>
      </c>
      <c r="E152" s="120">
        <v>0</v>
      </c>
      <c r="F152" s="120">
        <v>2</v>
      </c>
      <c r="G152" s="120">
        <v>4</v>
      </c>
      <c r="H152" s="120">
        <v>0</v>
      </c>
      <c r="I152" s="120">
        <v>1</v>
      </c>
      <c r="J152" s="120">
        <v>1</v>
      </c>
      <c r="K152" s="120">
        <v>2</v>
      </c>
      <c r="L152" s="120">
        <v>4</v>
      </c>
      <c r="M152" s="120"/>
      <c r="N152" s="120">
        <v>1</v>
      </c>
      <c r="O152" s="120">
        <v>0</v>
      </c>
      <c r="P152" s="120">
        <v>0</v>
      </c>
      <c r="Q152" s="120">
        <v>0</v>
      </c>
      <c r="R152" s="120">
        <v>1</v>
      </c>
      <c r="S152" s="120">
        <v>0</v>
      </c>
      <c r="T152" s="120">
        <v>4</v>
      </c>
      <c r="U152" s="120">
        <v>0</v>
      </c>
      <c r="V152" s="120">
        <v>0</v>
      </c>
      <c r="W152" s="120">
        <v>2</v>
      </c>
      <c r="X152" s="120">
        <v>0</v>
      </c>
      <c r="Y152" s="111">
        <v>0</v>
      </c>
      <c r="Z152" s="111">
        <v>0</v>
      </c>
      <c r="AA152" s="111"/>
      <c r="AB152" s="112"/>
      <c r="AC152" s="112"/>
      <c r="AD152" s="112"/>
      <c r="AE152" s="112">
        <v>0</v>
      </c>
      <c r="AF152" s="112">
        <v>0</v>
      </c>
      <c r="AG152" s="112">
        <v>0</v>
      </c>
      <c r="AH152" s="112"/>
      <c r="AI152" s="112"/>
      <c r="AJ152" s="112"/>
      <c r="AK152" s="112"/>
      <c r="AL152" s="112"/>
      <c r="AM152" s="83"/>
      <c r="AN152" s="14"/>
      <c r="AO152" s="14"/>
      <c r="AP152" s="14"/>
      <c r="AQ152" s="19"/>
      <c r="AR152" s="48"/>
    </row>
    <row r="153" spans="1:44" ht="25.5" hidden="1" x14ac:dyDescent="0.25">
      <c r="A153" s="81" t="s">
        <v>179</v>
      </c>
      <c r="B153" s="81" t="s">
        <v>251</v>
      </c>
      <c r="C153" s="95" t="s">
        <v>55</v>
      </c>
      <c r="D153" s="120">
        <v>1</v>
      </c>
      <c r="E153" s="120">
        <v>1</v>
      </c>
      <c r="F153" s="120">
        <v>0</v>
      </c>
      <c r="G153" s="120">
        <v>1</v>
      </c>
      <c r="H153" s="120">
        <v>1</v>
      </c>
      <c r="I153" s="120">
        <v>1</v>
      </c>
      <c r="J153" s="120">
        <v>1</v>
      </c>
      <c r="K153" s="120">
        <v>1</v>
      </c>
      <c r="L153" s="120">
        <v>0</v>
      </c>
      <c r="M153" s="120"/>
      <c r="N153" s="120">
        <v>1</v>
      </c>
      <c r="O153" s="120">
        <v>0</v>
      </c>
      <c r="P153" s="120">
        <v>0</v>
      </c>
      <c r="Q153" s="120">
        <v>0</v>
      </c>
      <c r="R153" s="120">
        <v>0</v>
      </c>
      <c r="S153" s="120">
        <v>1</v>
      </c>
      <c r="T153" s="120">
        <v>0</v>
      </c>
      <c r="U153" s="120">
        <v>1</v>
      </c>
      <c r="V153" s="120">
        <v>3</v>
      </c>
      <c r="W153" s="120">
        <v>1</v>
      </c>
      <c r="X153" s="120">
        <v>1</v>
      </c>
      <c r="Y153" s="111">
        <v>1</v>
      </c>
      <c r="Z153" s="111">
        <v>0</v>
      </c>
      <c r="AA153" s="111"/>
      <c r="AB153" s="112"/>
      <c r="AC153" s="112"/>
      <c r="AD153" s="112"/>
      <c r="AE153" s="112">
        <v>0</v>
      </c>
      <c r="AF153" s="112">
        <v>0</v>
      </c>
      <c r="AG153" s="112">
        <v>0</v>
      </c>
      <c r="AH153" s="112"/>
      <c r="AI153" s="112"/>
      <c r="AJ153" s="112"/>
      <c r="AK153" s="112"/>
      <c r="AL153" s="112"/>
      <c r="AM153" s="83"/>
      <c r="AN153" s="14"/>
      <c r="AO153" s="14"/>
      <c r="AP153" s="14"/>
      <c r="AQ153" s="19"/>
      <c r="AR153" s="48"/>
    </row>
    <row r="154" spans="1:44" hidden="1" x14ac:dyDescent="0.25">
      <c r="A154" s="81" t="s">
        <v>181</v>
      </c>
      <c r="B154" s="81" t="s">
        <v>252</v>
      </c>
      <c r="C154" s="95" t="s">
        <v>57</v>
      </c>
      <c r="D154" s="120">
        <v>3</v>
      </c>
      <c r="E154" s="120">
        <v>0</v>
      </c>
      <c r="F154" s="120">
        <v>3</v>
      </c>
      <c r="G154" s="120">
        <v>1</v>
      </c>
      <c r="H154" s="120">
        <v>0</v>
      </c>
      <c r="I154" s="120">
        <v>5</v>
      </c>
      <c r="J154" s="120">
        <v>4</v>
      </c>
      <c r="K154" s="120">
        <v>2</v>
      </c>
      <c r="L154" s="120">
        <v>5</v>
      </c>
      <c r="M154" s="120"/>
      <c r="N154" s="120">
        <v>5</v>
      </c>
      <c r="O154" s="120">
        <v>0</v>
      </c>
      <c r="P154" s="120">
        <v>1</v>
      </c>
      <c r="Q154" s="120">
        <v>2</v>
      </c>
      <c r="R154" s="120">
        <v>2</v>
      </c>
      <c r="S154" s="120">
        <v>4</v>
      </c>
      <c r="T154" s="120">
        <v>3</v>
      </c>
      <c r="U154" s="120">
        <v>5</v>
      </c>
      <c r="V154" s="120">
        <v>3</v>
      </c>
      <c r="W154" s="120"/>
      <c r="X154" s="120">
        <v>0</v>
      </c>
      <c r="Y154" s="111">
        <v>3</v>
      </c>
      <c r="Z154" s="111">
        <v>0</v>
      </c>
      <c r="AA154" s="111">
        <v>4</v>
      </c>
      <c r="AB154" s="112"/>
      <c r="AC154" s="112"/>
      <c r="AD154" s="112">
        <v>1</v>
      </c>
      <c r="AE154" s="112">
        <v>0</v>
      </c>
      <c r="AF154" s="112">
        <v>0</v>
      </c>
      <c r="AG154" s="112">
        <v>0</v>
      </c>
      <c r="AH154" s="112">
        <v>2</v>
      </c>
      <c r="AI154" s="112"/>
      <c r="AJ154" s="112"/>
      <c r="AK154" s="112"/>
      <c r="AL154" s="112"/>
      <c r="AM154" s="83"/>
      <c r="AN154" s="14"/>
      <c r="AO154" s="14"/>
      <c r="AP154" s="14"/>
      <c r="AQ154" s="19"/>
      <c r="AR154" s="48"/>
    </row>
    <row r="155" spans="1:44" hidden="1" x14ac:dyDescent="0.25">
      <c r="A155" s="81" t="s">
        <v>183</v>
      </c>
      <c r="B155" s="81" t="s">
        <v>253</v>
      </c>
      <c r="C155" s="95" t="s">
        <v>59</v>
      </c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>
        <v>2</v>
      </c>
      <c r="P155" s="120">
        <v>3</v>
      </c>
      <c r="Q155" s="120">
        <v>4</v>
      </c>
      <c r="R155" s="120">
        <v>2</v>
      </c>
      <c r="S155" s="120">
        <v>1</v>
      </c>
      <c r="T155" s="120">
        <v>2</v>
      </c>
      <c r="U155" s="120">
        <v>2</v>
      </c>
      <c r="V155" s="120">
        <v>1</v>
      </c>
      <c r="W155" s="120">
        <v>1</v>
      </c>
      <c r="X155" s="120">
        <v>0</v>
      </c>
      <c r="Y155" s="111"/>
      <c r="Z155" s="111">
        <v>1</v>
      </c>
      <c r="AA155" s="111"/>
      <c r="AB155" s="112"/>
      <c r="AC155" s="112"/>
      <c r="AD155" s="112"/>
      <c r="AE155" s="112">
        <v>0</v>
      </c>
      <c r="AF155" s="112">
        <v>0</v>
      </c>
      <c r="AG155" s="112">
        <v>0</v>
      </c>
      <c r="AH155" s="112">
        <v>1</v>
      </c>
      <c r="AI155" s="112">
        <v>1</v>
      </c>
      <c r="AJ155" s="102"/>
      <c r="AK155" s="102"/>
      <c r="AL155" s="102"/>
      <c r="AM155" s="83"/>
      <c r="AN155" s="14"/>
      <c r="AO155" s="14"/>
      <c r="AP155" s="14"/>
      <c r="AQ155" s="19"/>
      <c r="AR155" s="48"/>
    </row>
    <row r="156" spans="1:44" hidden="1" x14ac:dyDescent="0.25">
      <c r="A156" s="81" t="s">
        <v>185</v>
      </c>
      <c r="B156" s="81" t="s">
        <v>254</v>
      </c>
      <c r="C156" s="95" t="s">
        <v>61</v>
      </c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99">
        <v>0</v>
      </c>
      <c r="X156" s="99">
        <v>0</v>
      </c>
      <c r="Y156" s="112">
        <v>0</v>
      </c>
      <c r="Z156" s="112">
        <v>0</v>
      </c>
      <c r="AA156" s="112">
        <v>0</v>
      </c>
      <c r="AB156" s="112">
        <v>0</v>
      </c>
      <c r="AC156" s="112">
        <v>0</v>
      </c>
      <c r="AD156" s="111">
        <v>1</v>
      </c>
      <c r="AE156" s="116">
        <v>1</v>
      </c>
      <c r="AF156" s="112">
        <v>0</v>
      </c>
      <c r="AG156" s="112"/>
      <c r="AH156" s="112"/>
      <c r="AI156" s="112"/>
      <c r="AJ156" s="112"/>
      <c r="AK156" s="112"/>
      <c r="AL156" s="112"/>
      <c r="AM156" s="83"/>
      <c r="AN156" s="14"/>
      <c r="AO156" s="14"/>
      <c r="AP156" s="14"/>
      <c r="AQ156" s="19"/>
      <c r="AR156" s="48"/>
    </row>
    <row r="157" spans="1:44" ht="25.5" hidden="1" x14ac:dyDescent="0.25">
      <c r="A157" s="81" t="s">
        <v>187</v>
      </c>
      <c r="B157" s="81" t="s">
        <v>255</v>
      </c>
      <c r="C157" s="95" t="s">
        <v>63</v>
      </c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99">
        <v>0</v>
      </c>
      <c r="V157" s="99">
        <v>0</v>
      </c>
      <c r="W157" s="99">
        <v>1</v>
      </c>
      <c r="X157" s="99">
        <v>1</v>
      </c>
      <c r="Y157" s="111">
        <v>1</v>
      </c>
      <c r="Z157" s="111">
        <v>1</v>
      </c>
      <c r="AA157" s="111">
        <v>0</v>
      </c>
      <c r="AB157" s="112">
        <v>0</v>
      </c>
      <c r="AC157" s="112">
        <v>0</v>
      </c>
      <c r="AD157" s="112">
        <v>0</v>
      </c>
      <c r="AE157" s="116">
        <v>0</v>
      </c>
      <c r="AF157" s="112">
        <v>0</v>
      </c>
      <c r="AG157" s="112">
        <v>0</v>
      </c>
      <c r="AH157" s="112"/>
      <c r="AI157" s="112"/>
      <c r="AJ157" s="112"/>
      <c r="AK157" s="112"/>
      <c r="AL157" s="112"/>
      <c r="AM157" s="83"/>
      <c r="AN157" s="14"/>
      <c r="AO157" s="14"/>
      <c r="AP157" s="14"/>
      <c r="AQ157" s="19"/>
      <c r="AR157" s="48"/>
    </row>
    <row r="158" spans="1:44" hidden="1" x14ac:dyDescent="0.25">
      <c r="A158" s="81" t="s">
        <v>189</v>
      </c>
      <c r="B158" s="81" t="s">
        <v>256</v>
      </c>
      <c r="C158" s="106" t="s">
        <v>65</v>
      </c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112"/>
      <c r="Z158" s="112"/>
      <c r="AA158" s="112"/>
      <c r="AB158" s="112"/>
      <c r="AC158" s="112"/>
      <c r="AD158" s="112"/>
      <c r="AE158" s="112">
        <v>0</v>
      </c>
      <c r="AF158" s="112">
        <v>0</v>
      </c>
      <c r="AG158" s="112">
        <v>0</v>
      </c>
      <c r="AH158" s="112"/>
      <c r="AI158" s="112"/>
      <c r="AJ158" s="112"/>
      <c r="AK158" s="112"/>
      <c r="AL158" s="112"/>
      <c r="AM158" s="83"/>
      <c r="AN158" s="14"/>
      <c r="AO158" s="14"/>
      <c r="AP158" s="14"/>
      <c r="AQ158" s="19"/>
      <c r="AR158" s="48"/>
    </row>
    <row r="159" spans="1:44" hidden="1" x14ac:dyDescent="0.25">
      <c r="A159" s="18"/>
      <c r="B159" s="117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83"/>
      <c r="AN159" s="14"/>
      <c r="AO159" s="14"/>
      <c r="AP159" s="14"/>
      <c r="AQ159" s="19"/>
      <c r="AR159" s="48"/>
    </row>
    <row r="160" spans="1:44" hidden="1" x14ac:dyDescent="0.25">
      <c r="A160" s="20">
        <v>2</v>
      </c>
      <c r="B160" s="81">
        <f>B146+1</f>
        <v>9</v>
      </c>
      <c r="C160" s="123" t="s">
        <v>87</v>
      </c>
      <c r="D160" s="20">
        <v>105713</v>
      </c>
      <c r="E160" s="125">
        <v>2</v>
      </c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83"/>
      <c r="AN160" s="14"/>
      <c r="AO160" s="14"/>
      <c r="AP160" s="14"/>
      <c r="AQ160" s="19"/>
      <c r="AR160" s="48"/>
    </row>
    <row r="161" spans="1:44" ht="25.5" hidden="1" x14ac:dyDescent="0.25">
      <c r="A161" s="18"/>
      <c r="B161" s="117"/>
      <c r="C161" s="95"/>
      <c r="D161" s="96" t="s">
        <v>40</v>
      </c>
      <c r="E161" s="126" t="s">
        <v>41</v>
      </c>
      <c r="F161" s="127" t="s">
        <v>42</v>
      </c>
      <c r="G161" s="127" t="s">
        <v>43</v>
      </c>
      <c r="H161" s="127" t="s">
        <v>44</v>
      </c>
      <c r="I161" s="127" t="s">
        <v>45</v>
      </c>
      <c r="J161" s="127" t="s">
        <v>46</v>
      </c>
      <c r="K161" s="127" t="s">
        <v>47</v>
      </c>
      <c r="L161" s="127" t="s">
        <v>48</v>
      </c>
      <c r="M161" s="127"/>
      <c r="N161" s="127" t="s">
        <v>49</v>
      </c>
      <c r="O161" s="127" t="s">
        <v>19</v>
      </c>
      <c r="P161" s="127" t="s">
        <v>20</v>
      </c>
      <c r="Q161" s="127" t="s">
        <v>21</v>
      </c>
      <c r="R161" s="127" t="s">
        <v>22</v>
      </c>
      <c r="S161" s="127" t="s">
        <v>23</v>
      </c>
      <c r="T161" s="127" t="s">
        <v>24</v>
      </c>
      <c r="U161" s="127" t="s">
        <v>25</v>
      </c>
      <c r="V161" s="127" t="s">
        <v>26</v>
      </c>
      <c r="W161" s="127" t="s">
        <v>27</v>
      </c>
      <c r="X161" s="160" t="s">
        <v>28</v>
      </c>
      <c r="Y161" s="161" t="s">
        <v>29</v>
      </c>
      <c r="Z161" s="161" t="s">
        <v>3</v>
      </c>
      <c r="AA161" s="161" t="s">
        <v>4</v>
      </c>
      <c r="AB161" s="161" t="s">
        <v>5</v>
      </c>
      <c r="AC161" s="161" t="s">
        <v>6</v>
      </c>
      <c r="AD161" s="161" t="s">
        <v>7</v>
      </c>
      <c r="AE161" s="161" t="s">
        <v>8</v>
      </c>
      <c r="AF161" s="162" t="s">
        <v>166</v>
      </c>
      <c r="AG161" s="162" t="s">
        <v>624</v>
      </c>
      <c r="AH161" s="110" t="s">
        <v>633</v>
      </c>
      <c r="AI161" s="110" t="s">
        <v>644</v>
      </c>
      <c r="AJ161" s="110" t="s">
        <v>646</v>
      </c>
      <c r="AK161" s="110"/>
      <c r="AL161" s="110"/>
      <c r="AM161" s="83"/>
      <c r="AN161" s="14"/>
      <c r="AO161" s="14"/>
      <c r="AP161" s="14"/>
      <c r="AQ161" s="19"/>
      <c r="AR161" s="48"/>
    </row>
    <row r="162" spans="1:44" hidden="1" x14ac:dyDescent="0.25">
      <c r="A162" s="81" t="s">
        <v>169</v>
      </c>
      <c r="B162" s="81" t="s">
        <v>257</v>
      </c>
      <c r="C162" s="95" t="s">
        <v>9</v>
      </c>
      <c r="D162" s="120"/>
      <c r="E162" s="129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54"/>
      <c r="X162" s="120"/>
      <c r="Y162" s="111">
        <v>0</v>
      </c>
      <c r="Z162" s="111">
        <v>0</v>
      </c>
      <c r="AA162" s="111">
        <v>43</v>
      </c>
      <c r="AB162" s="112">
        <v>18</v>
      </c>
      <c r="AC162" s="112">
        <v>17</v>
      </c>
      <c r="AD162" s="112">
        <v>0</v>
      </c>
      <c r="AE162" s="113">
        <v>0</v>
      </c>
      <c r="AF162" s="113">
        <v>0</v>
      </c>
      <c r="AG162" s="113">
        <v>0</v>
      </c>
      <c r="AH162" s="113"/>
      <c r="AI162" s="113"/>
      <c r="AJ162" s="113"/>
      <c r="AK162" s="113"/>
      <c r="AL162" s="113"/>
      <c r="AM162" s="83"/>
      <c r="AN162" s="14"/>
      <c r="AO162" s="14"/>
      <c r="AP162" s="14"/>
      <c r="AQ162" s="19"/>
      <c r="AR162" s="48"/>
    </row>
    <row r="163" spans="1:44" hidden="1" x14ac:dyDescent="0.25">
      <c r="A163" s="81" t="s">
        <v>171</v>
      </c>
      <c r="B163" s="81" t="s">
        <v>258</v>
      </c>
      <c r="C163" s="95" t="s">
        <v>10</v>
      </c>
      <c r="D163" s="120"/>
      <c r="E163" s="129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54"/>
      <c r="X163" s="120"/>
      <c r="Y163" s="111">
        <v>0</v>
      </c>
      <c r="Z163" s="111">
        <v>0</v>
      </c>
      <c r="AA163" s="111">
        <v>43</v>
      </c>
      <c r="AB163" s="112">
        <v>9</v>
      </c>
      <c r="AC163" s="112">
        <v>0</v>
      </c>
      <c r="AD163" s="112">
        <v>0</v>
      </c>
      <c r="AE163" s="112">
        <v>0</v>
      </c>
      <c r="AF163" s="112">
        <v>0</v>
      </c>
      <c r="AG163" s="112">
        <v>0</v>
      </c>
      <c r="AH163" s="112"/>
      <c r="AI163" s="112"/>
      <c r="AJ163" s="112"/>
      <c r="AK163" s="112"/>
      <c r="AL163" s="112"/>
      <c r="AM163" s="83"/>
      <c r="AN163" s="14"/>
      <c r="AO163" s="14"/>
      <c r="AP163" s="14"/>
      <c r="AQ163" s="19"/>
      <c r="AR163" s="48"/>
    </row>
    <row r="164" spans="1:44" hidden="1" x14ac:dyDescent="0.25">
      <c r="A164" s="81" t="s">
        <v>173</v>
      </c>
      <c r="B164" s="81" t="s">
        <v>259</v>
      </c>
      <c r="C164" s="95" t="s">
        <v>53</v>
      </c>
      <c r="D164" s="120"/>
      <c r="E164" s="129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54"/>
      <c r="X164" s="120"/>
      <c r="Y164" s="111"/>
      <c r="Z164" s="111">
        <v>0</v>
      </c>
      <c r="AA164" s="111">
        <v>43</v>
      </c>
      <c r="AB164" s="112">
        <v>0</v>
      </c>
      <c r="AC164" s="112">
        <v>0</v>
      </c>
      <c r="AD164" s="112">
        <v>0</v>
      </c>
      <c r="AE164" s="112">
        <v>0</v>
      </c>
      <c r="AF164" s="112">
        <v>0</v>
      </c>
      <c r="AG164" s="112">
        <v>0</v>
      </c>
      <c r="AH164" s="112"/>
      <c r="AI164" s="112"/>
      <c r="AJ164" s="112"/>
      <c r="AK164" s="112"/>
      <c r="AL164" s="112"/>
      <c r="AM164" s="83"/>
      <c r="AN164" s="14"/>
      <c r="AO164" s="14"/>
      <c r="AP164" s="14"/>
      <c r="AQ164" s="19"/>
      <c r="AR164" s="48"/>
    </row>
    <row r="165" spans="1:44" hidden="1" x14ac:dyDescent="0.25">
      <c r="A165" s="81" t="s">
        <v>175</v>
      </c>
      <c r="B165" s="81" t="s">
        <v>260</v>
      </c>
      <c r="C165" s="95" t="s">
        <v>54</v>
      </c>
      <c r="D165" s="120"/>
      <c r="E165" s="129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54"/>
      <c r="X165" s="120"/>
      <c r="Y165" s="111"/>
      <c r="Z165" s="111">
        <v>0</v>
      </c>
      <c r="AA165" s="111">
        <v>0</v>
      </c>
      <c r="AB165" s="112">
        <v>0</v>
      </c>
      <c r="AC165" s="112">
        <v>0</v>
      </c>
      <c r="AD165" s="112">
        <v>0</v>
      </c>
      <c r="AE165" s="112">
        <v>0</v>
      </c>
      <c r="AF165" s="112">
        <v>0</v>
      </c>
      <c r="AG165" s="112">
        <v>0</v>
      </c>
      <c r="AH165" s="112"/>
      <c r="AI165" s="112"/>
      <c r="AJ165" s="112"/>
      <c r="AK165" s="112"/>
      <c r="AL165" s="112"/>
      <c r="AM165" s="83"/>
      <c r="AN165" s="14"/>
      <c r="AO165" s="14"/>
      <c r="AP165" s="14"/>
      <c r="AQ165" s="19"/>
      <c r="AR165" s="48"/>
    </row>
    <row r="166" spans="1:44" ht="25.5" hidden="1" x14ac:dyDescent="0.25">
      <c r="A166" s="81" t="s">
        <v>177</v>
      </c>
      <c r="B166" s="81" t="s">
        <v>261</v>
      </c>
      <c r="C166" s="95" t="s">
        <v>89</v>
      </c>
      <c r="D166" s="120"/>
      <c r="E166" s="129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54"/>
      <c r="X166" s="120"/>
      <c r="Y166" s="111"/>
      <c r="Z166" s="111">
        <v>0</v>
      </c>
      <c r="AA166" s="111">
        <v>0</v>
      </c>
      <c r="AB166" s="112">
        <v>0</v>
      </c>
      <c r="AC166" s="112">
        <v>0</v>
      </c>
      <c r="AD166" s="112">
        <v>0</v>
      </c>
      <c r="AE166" s="112">
        <v>0</v>
      </c>
      <c r="AF166" s="112">
        <v>0</v>
      </c>
      <c r="AG166" s="112">
        <v>0</v>
      </c>
      <c r="AH166" s="112"/>
      <c r="AI166" s="112"/>
      <c r="AJ166" s="112"/>
      <c r="AK166" s="112"/>
      <c r="AL166" s="112"/>
      <c r="AM166" s="83"/>
      <c r="AN166" s="14"/>
      <c r="AO166" s="14"/>
      <c r="AP166" s="14"/>
      <c r="AQ166" s="19"/>
      <c r="AR166" s="48"/>
    </row>
    <row r="167" spans="1:44" ht="25.5" hidden="1" x14ac:dyDescent="0.25">
      <c r="A167" s="81" t="s">
        <v>179</v>
      </c>
      <c r="B167" s="81" t="s">
        <v>262</v>
      </c>
      <c r="C167" s="95" t="s">
        <v>55</v>
      </c>
      <c r="D167" s="120"/>
      <c r="E167" s="129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54"/>
      <c r="X167" s="120"/>
      <c r="Y167" s="111"/>
      <c r="Z167" s="111">
        <v>0</v>
      </c>
      <c r="AA167" s="111">
        <v>0</v>
      </c>
      <c r="AB167" s="112">
        <v>0</v>
      </c>
      <c r="AC167" s="112">
        <v>0</v>
      </c>
      <c r="AD167" s="112">
        <v>0</v>
      </c>
      <c r="AE167" s="112">
        <v>0</v>
      </c>
      <c r="AF167" s="112">
        <v>0</v>
      </c>
      <c r="AG167" s="112">
        <v>0</v>
      </c>
      <c r="AH167" s="112"/>
      <c r="AI167" s="112"/>
      <c r="AJ167" s="112"/>
      <c r="AK167" s="112"/>
      <c r="AL167" s="112"/>
      <c r="AM167" s="83"/>
      <c r="AN167" s="14"/>
      <c r="AO167" s="14"/>
      <c r="AP167" s="14"/>
      <c r="AQ167" s="19"/>
      <c r="AR167" s="48"/>
    </row>
    <row r="168" spans="1:44" hidden="1" x14ac:dyDescent="0.25">
      <c r="A168" s="81" t="s">
        <v>181</v>
      </c>
      <c r="B168" s="81" t="s">
        <v>263</v>
      </c>
      <c r="C168" s="95" t="s">
        <v>57</v>
      </c>
      <c r="D168" s="120"/>
      <c r="E168" s="129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54"/>
      <c r="X168" s="120"/>
      <c r="Y168" s="111"/>
      <c r="Z168" s="111">
        <v>0</v>
      </c>
      <c r="AA168" s="111">
        <v>0</v>
      </c>
      <c r="AB168" s="112">
        <v>0</v>
      </c>
      <c r="AC168" s="112">
        <v>0</v>
      </c>
      <c r="AD168" s="112">
        <v>0</v>
      </c>
      <c r="AE168" s="112">
        <v>0</v>
      </c>
      <c r="AF168" s="112">
        <v>0</v>
      </c>
      <c r="AG168" s="112">
        <v>0</v>
      </c>
      <c r="AH168" s="112"/>
      <c r="AI168" s="112"/>
      <c r="AJ168" s="112"/>
      <c r="AK168" s="112"/>
      <c r="AL168" s="112">
        <v>1</v>
      </c>
      <c r="AM168" s="83"/>
      <c r="AN168" s="14"/>
      <c r="AO168" s="14"/>
      <c r="AP168" s="14"/>
      <c r="AQ168" s="19"/>
      <c r="AR168" s="48"/>
    </row>
    <row r="169" spans="1:44" hidden="1" x14ac:dyDescent="0.25">
      <c r="A169" s="81" t="s">
        <v>183</v>
      </c>
      <c r="B169" s="81" t="s">
        <v>264</v>
      </c>
      <c r="C169" s="95" t="s">
        <v>59</v>
      </c>
      <c r="D169" s="120"/>
      <c r="E169" s="129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54"/>
      <c r="X169" s="120"/>
      <c r="Y169" s="111"/>
      <c r="Z169" s="111">
        <v>0</v>
      </c>
      <c r="AA169" s="111">
        <v>0</v>
      </c>
      <c r="AB169" s="112">
        <v>0</v>
      </c>
      <c r="AC169" s="112">
        <v>0</v>
      </c>
      <c r="AD169" s="112">
        <v>0</v>
      </c>
      <c r="AE169" s="112">
        <v>0</v>
      </c>
      <c r="AF169" s="112">
        <v>0</v>
      </c>
      <c r="AG169" s="112">
        <v>0</v>
      </c>
      <c r="AH169" s="112"/>
      <c r="AI169" s="112"/>
      <c r="AJ169" s="112"/>
      <c r="AK169" s="112"/>
      <c r="AL169" s="112"/>
      <c r="AM169" s="83"/>
      <c r="AN169" s="14"/>
      <c r="AO169" s="14"/>
      <c r="AP169" s="14"/>
      <c r="AQ169" s="19"/>
      <c r="AR169" s="48"/>
    </row>
    <row r="170" spans="1:44" hidden="1" x14ac:dyDescent="0.25">
      <c r="A170" s="81" t="s">
        <v>185</v>
      </c>
      <c r="B170" s="81" t="s">
        <v>265</v>
      </c>
      <c r="C170" s="95" t="s">
        <v>61</v>
      </c>
      <c r="D170" s="120"/>
      <c r="E170" s="129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59"/>
      <c r="X170" s="99"/>
      <c r="Y170" s="111"/>
      <c r="Z170" s="111"/>
      <c r="AA170" s="111">
        <v>0</v>
      </c>
      <c r="AB170" s="112">
        <v>0</v>
      </c>
      <c r="AC170" s="112">
        <v>0</v>
      </c>
      <c r="AD170" s="111">
        <v>0</v>
      </c>
      <c r="AE170" s="116">
        <v>0</v>
      </c>
      <c r="AF170" s="112">
        <v>0</v>
      </c>
      <c r="AG170" s="112"/>
      <c r="AH170" s="112"/>
      <c r="AI170" s="112"/>
      <c r="AJ170" s="112"/>
      <c r="AK170" s="112"/>
      <c r="AL170" s="112"/>
      <c r="AM170" s="83"/>
      <c r="AN170" s="14"/>
      <c r="AO170" s="14"/>
      <c r="AP170" s="14"/>
      <c r="AQ170" s="19"/>
      <c r="AR170" s="48"/>
    </row>
    <row r="171" spans="1:44" ht="25.5" hidden="1" x14ac:dyDescent="0.25">
      <c r="A171" s="81" t="s">
        <v>187</v>
      </c>
      <c r="B171" s="81" t="s">
        <v>266</v>
      </c>
      <c r="C171" s="95" t="s">
        <v>63</v>
      </c>
      <c r="D171" s="120"/>
      <c r="E171" s="129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99">
        <v>0</v>
      </c>
      <c r="V171" s="99">
        <v>0</v>
      </c>
      <c r="W171" s="99">
        <v>0</v>
      </c>
      <c r="X171" s="99">
        <v>0</v>
      </c>
      <c r="Y171" s="111">
        <v>0</v>
      </c>
      <c r="Z171" s="111">
        <v>0</v>
      </c>
      <c r="AA171" s="111">
        <v>0</v>
      </c>
      <c r="AB171" s="112">
        <v>0</v>
      </c>
      <c r="AC171" s="112">
        <v>0</v>
      </c>
      <c r="AD171" s="112">
        <v>0</v>
      </c>
      <c r="AE171" s="116">
        <v>0</v>
      </c>
      <c r="AF171" s="112">
        <v>0</v>
      </c>
      <c r="AG171" s="112">
        <v>0</v>
      </c>
      <c r="AH171" s="112"/>
      <c r="AI171" s="112"/>
      <c r="AJ171" s="112"/>
      <c r="AK171" s="112"/>
      <c r="AL171" s="112"/>
      <c r="AM171" s="83"/>
      <c r="AN171" s="14"/>
      <c r="AO171" s="14"/>
      <c r="AP171" s="14"/>
      <c r="AQ171" s="19"/>
      <c r="AR171" s="48"/>
    </row>
    <row r="172" spans="1:44" hidden="1" x14ac:dyDescent="0.25">
      <c r="A172" s="81" t="s">
        <v>189</v>
      </c>
      <c r="B172" s="81" t="s">
        <v>267</v>
      </c>
      <c r="C172" s="106" t="s">
        <v>65</v>
      </c>
      <c r="D172" s="99"/>
      <c r="E172" s="13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112"/>
      <c r="Z172" s="112"/>
      <c r="AA172" s="112"/>
      <c r="AB172" s="112"/>
      <c r="AC172" s="112"/>
      <c r="AD172" s="112"/>
      <c r="AE172" s="112">
        <v>0</v>
      </c>
      <c r="AF172" s="112">
        <v>0</v>
      </c>
      <c r="AG172" s="112">
        <v>0</v>
      </c>
      <c r="AH172" s="112"/>
      <c r="AI172" s="112"/>
      <c r="AJ172" s="112"/>
      <c r="AK172" s="112"/>
      <c r="AL172" s="112"/>
      <c r="AM172" s="83"/>
      <c r="AN172" s="14"/>
      <c r="AO172" s="14"/>
      <c r="AP172" s="14"/>
      <c r="AQ172" s="19"/>
      <c r="AR172" s="48"/>
    </row>
    <row r="173" spans="1:44" hidden="1" x14ac:dyDescent="0.25">
      <c r="A173" s="81"/>
      <c r="B173" s="86"/>
      <c r="C173" s="140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83"/>
      <c r="AN173" s="14"/>
      <c r="AO173" s="14"/>
      <c r="AP173" s="14"/>
      <c r="AQ173" s="19"/>
      <c r="AR173" s="48"/>
    </row>
    <row r="174" spans="1:44" hidden="1" x14ac:dyDescent="0.25">
      <c r="A174" s="20">
        <v>2</v>
      </c>
      <c r="B174" s="81">
        <f>B160+1</f>
        <v>10</v>
      </c>
      <c r="C174" s="123" t="s">
        <v>96</v>
      </c>
      <c r="D174" s="20">
        <v>10456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83"/>
      <c r="AN174" s="14"/>
      <c r="AO174" s="14"/>
      <c r="AP174" s="14"/>
      <c r="AQ174" s="19"/>
      <c r="AR174" s="48"/>
    </row>
    <row r="175" spans="1:44" ht="25.5" hidden="1" x14ac:dyDescent="0.25">
      <c r="A175" s="18"/>
      <c r="B175" s="117"/>
      <c r="C175" s="95"/>
      <c r="D175" s="96" t="s">
        <v>40</v>
      </c>
      <c r="E175" s="96" t="s">
        <v>41</v>
      </c>
      <c r="F175" s="96" t="s">
        <v>42</v>
      </c>
      <c r="G175" s="96" t="s">
        <v>43</v>
      </c>
      <c r="H175" s="96" t="s">
        <v>44</v>
      </c>
      <c r="I175" s="96" t="s">
        <v>45</v>
      </c>
      <c r="J175" s="96" t="s">
        <v>46</v>
      </c>
      <c r="K175" s="96" t="s">
        <v>47</v>
      </c>
      <c r="L175" s="96" t="s">
        <v>48</v>
      </c>
      <c r="M175" s="96"/>
      <c r="N175" s="96" t="s">
        <v>49</v>
      </c>
      <c r="O175" s="96" t="s">
        <v>19</v>
      </c>
      <c r="P175" s="96" t="s">
        <v>20</v>
      </c>
      <c r="Q175" s="96" t="s">
        <v>21</v>
      </c>
      <c r="R175" s="96" t="s">
        <v>22</v>
      </c>
      <c r="S175" s="96" t="s">
        <v>23</v>
      </c>
      <c r="T175" s="96" t="s">
        <v>24</v>
      </c>
      <c r="U175" s="96" t="s">
        <v>25</v>
      </c>
      <c r="V175" s="96" t="s">
        <v>26</v>
      </c>
      <c r="W175" s="96" t="s">
        <v>27</v>
      </c>
      <c r="X175" s="96" t="s">
        <v>28</v>
      </c>
      <c r="Y175" s="110" t="s">
        <v>29</v>
      </c>
      <c r="Z175" s="110" t="s">
        <v>3</v>
      </c>
      <c r="AA175" s="110" t="s">
        <v>4</v>
      </c>
      <c r="AB175" s="110" t="s">
        <v>5</v>
      </c>
      <c r="AC175" s="110" t="s">
        <v>6</v>
      </c>
      <c r="AD175" s="110" t="s">
        <v>7</v>
      </c>
      <c r="AE175" s="110" t="s">
        <v>8</v>
      </c>
      <c r="AF175" s="110" t="s">
        <v>166</v>
      </c>
      <c r="AG175" s="110" t="s">
        <v>624</v>
      </c>
      <c r="AH175" s="110" t="s">
        <v>633</v>
      </c>
      <c r="AI175" s="110" t="s">
        <v>644</v>
      </c>
      <c r="AJ175" s="110" t="s">
        <v>646</v>
      </c>
      <c r="AK175" s="110"/>
      <c r="AL175" s="110"/>
      <c r="AM175" s="83"/>
      <c r="AN175" s="14"/>
      <c r="AO175" s="14"/>
      <c r="AP175" s="14"/>
      <c r="AQ175" s="19"/>
      <c r="AR175" s="48"/>
    </row>
    <row r="176" spans="1:44" hidden="1" x14ac:dyDescent="0.25">
      <c r="A176" s="81" t="s">
        <v>169</v>
      </c>
      <c r="B176" s="81" t="s">
        <v>268</v>
      </c>
      <c r="C176" s="95" t="s">
        <v>9</v>
      </c>
      <c r="D176" s="120">
        <v>6</v>
      </c>
      <c r="E176" s="120">
        <v>8</v>
      </c>
      <c r="F176" s="120">
        <v>9</v>
      </c>
      <c r="G176" s="120">
        <v>8</v>
      </c>
      <c r="H176" s="120">
        <v>9</v>
      </c>
      <c r="I176" s="120">
        <v>11</v>
      </c>
      <c r="J176" s="120">
        <v>17</v>
      </c>
      <c r="K176" s="120">
        <v>17</v>
      </c>
      <c r="L176" s="120">
        <v>23</v>
      </c>
      <c r="M176" s="120"/>
      <c r="N176" s="120">
        <v>25</v>
      </c>
      <c r="O176" s="120">
        <v>22</v>
      </c>
      <c r="P176" s="120">
        <v>24</v>
      </c>
      <c r="Q176" s="120">
        <v>14</v>
      </c>
      <c r="R176" s="120">
        <v>23</v>
      </c>
      <c r="S176" s="120">
        <v>21</v>
      </c>
      <c r="T176" s="120">
        <v>12</v>
      </c>
      <c r="U176" s="120">
        <v>10</v>
      </c>
      <c r="V176" s="120">
        <v>9</v>
      </c>
      <c r="W176" s="120"/>
      <c r="X176" s="120"/>
      <c r="Y176" s="111">
        <v>0</v>
      </c>
      <c r="Z176" s="111">
        <v>0</v>
      </c>
      <c r="AA176" s="111">
        <v>0</v>
      </c>
      <c r="AB176" s="112">
        <v>0</v>
      </c>
      <c r="AC176" s="112">
        <v>0</v>
      </c>
      <c r="AD176" s="112">
        <v>0</v>
      </c>
      <c r="AE176" s="113">
        <v>0</v>
      </c>
      <c r="AF176" s="113">
        <v>0</v>
      </c>
      <c r="AG176" s="113">
        <v>0</v>
      </c>
      <c r="AH176" s="113"/>
      <c r="AI176" s="113"/>
      <c r="AJ176" s="113"/>
      <c r="AK176" s="113"/>
      <c r="AL176" s="113"/>
      <c r="AM176" s="83"/>
      <c r="AN176" s="14"/>
      <c r="AO176" s="14"/>
      <c r="AP176" s="14"/>
      <c r="AQ176" s="19"/>
      <c r="AR176" s="48"/>
    </row>
    <row r="177" spans="1:44" hidden="1" x14ac:dyDescent="0.25">
      <c r="A177" s="81" t="s">
        <v>171</v>
      </c>
      <c r="B177" s="81" t="s">
        <v>269</v>
      </c>
      <c r="C177" s="95" t="s">
        <v>10</v>
      </c>
      <c r="D177" s="120">
        <v>6</v>
      </c>
      <c r="E177" s="120">
        <v>8</v>
      </c>
      <c r="F177" s="120">
        <v>9</v>
      </c>
      <c r="G177" s="120">
        <v>6</v>
      </c>
      <c r="H177" s="120">
        <v>9</v>
      </c>
      <c r="I177" s="120">
        <v>11</v>
      </c>
      <c r="J177" s="120">
        <v>15</v>
      </c>
      <c r="K177" s="120">
        <v>16</v>
      </c>
      <c r="L177" s="120">
        <v>21</v>
      </c>
      <c r="M177" s="120"/>
      <c r="N177" s="120">
        <v>24</v>
      </c>
      <c r="O177" s="120">
        <v>20</v>
      </c>
      <c r="P177" s="120">
        <v>22</v>
      </c>
      <c r="Q177" s="120">
        <v>13</v>
      </c>
      <c r="R177" s="120">
        <v>21</v>
      </c>
      <c r="S177" s="120">
        <v>19</v>
      </c>
      <c r="T177" s="120">
        <v>11</v>
      </c>
      <c r="U177" s="120">
        <v>9</v>
      </c>
      <c r="V177" s="120">
        <v>8</v>
      </c>
      <c r="W177" s="120">
        <v>0</v>
      </c>
      <c r="X177" s="120"/>
      <c r="Y177" s="111">
        <v>0</v>
      </c>
      <c r="Z177" s="111">
        <v>0</v>
      </c>
      <c r="AA177" s="111">
        <v>0</v>
      </c>
      <c r="AB177" s="112">
        <v>0</v>
      </c>
      <c r="AC177" s="112">
        <v>0</v>
      </c>
      <c r="AD177" s="112">
        <v>0</v>
      </c>
      <c r="AE177" s="112">
        <v>0</v>
      </c>
      <c r="AF177" s="112">
        <v>0</v>
      </c>
      <c r="AG177" s="112">
        <v>0</v>
      </c>
      <c r="AH177" s="112"/>
      <c r="AI177" s="112"/>
      <c r="AJ177" s="112"/>
      <c r="AK177" s="112"/>
      <c r="AL177" s="112"/>
      <c r="AM177" s="83"/>
      <c r="AN177" s="14"/>
      <c r="AO177" s="14"/>
      <c r="AP177" s="14"/>
      <c r="AQ177" s="19"/>
      <c r="AR177" s="48"/>
    </row>
    <row r="178" spans="1:44" hidden="1" x14ac:dyDescent="0.25">
      <c r="A178" s="81" t="s">
        <v>173</v>
      </c>
      <c r="B178" s="81" t="s">
        <v>270</v>
      </c>
      <c r="C178" s="95" t="s">
        <v>53</v>
      </c>
      <c r="D178" s="120">
        <v>1</v>
      </c>
      <c r="E178" s="120">
        <v>3</v>
      </c>
      <c r="F178" s="120">
        <v>5</v>
      </c>
      <c r="G178" s="120">
        <v>3</v>
      </c>
      <c r="H178" s="120">
        <v>4</v>
      </c>
      <c r="I178" s="120">
        <v>8</v>
      </c>
      <c r="J178" s="120">
        <v>12</v>
      </c>
      <c r="K178" s="120">
        <v>8</v>
      </c>
      <c r="L178" s="120">
        <v>16</v>
      </c>
      <c r="M178" s="120"/>
      <c r="N178" s="120">
        <v>10</v>
      </c>
      <c r="O178" s="120">
        <v>14</v>
      </c>
      <c r="P178" s="120">
        <v>14</v>
      </c>
      <c r="Q178" s="120">
        <v>10</v>
      </c>
      <c r="R178" s="120">
        <v>12</v>
      </c>
      <c r="S178" s="120">
        <v>3</v>
      </c>
      <c r="T178" s="120">
        <v>6</v>
      </c>
      <c r="U178" s="120">
        <v>0</v>
      </c>
      <c r="V178" s="120">
        <v>0</v>
      </c>
      <c r="W178" s="120"/>
      <c r="X178" s="120"/>
      <c r="Y178" s="111"/>
      <c r="Z178" s="111"/>
      <c r="AA178" s="111"/>
      <c r="AB178" s="111"/>
      <c r="AC178" s="111"/>
      <c r="AD178" s="111"/>
      <c r="AE178" s="112">
        <v>0</v>
      </c>
      <c r="AF178" s="112">
        <v>0</v>
      </c>
      <c r="AG178" s="112">
        <v>0</v>
      </c>
      <c r="AH178" s="112"/>
      <c r="AI178" s="112"/>
      <c r="AJ178" s="112"/>
      <c r="AK178" s="112"/>
      <c r="AL178" s="112"/>
      <c r="AM178" s="83"/>
      <c r="AN178" s="14"/>
      <c r="AO178" s="14"/>
      <c r="AP178" s="14"/>
      <c r="AQ178" s="19"/>
      <c r="AR178" s="48"/>
    </row>
    <row r="179" spans="1:44" hidden="1" x14ac:dyDescent="0.25">
      <c r="A179" s="81" t="s">
        <v>175</v>
      </c>
      <c r="B179" s="81" t="s">
        <v>271</v>
      </c>
      <c r="C179" s="95" t="s">
        <v>54</v>
      </c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11"/>
      <c r="Z179" s="111"/>
      <c r="AA179" s="111"/>
      <c r="AB179" s="111"/>
      <c r="AC179" s="111"/>
      <c r="AD179" s="111"/>
      <c r="AE179" s="113">
        <v>0</v>
      </c>
      <c r="AF179" s="112">
        <v>0</v>
      </c>
      <c r="AG179" s="112">
        <v>0</v>
      </c>
      <c r="AH179" s="112"/>
      <c r="AI179" s="112"/>
      <c r="AJ179" s="112"/>
      <c r="AK179" s="112"/>
      <c r="AL179" s="112"/>
      <c r="AM179" s="83"/>
      <c r="AN179" s="14"/>
      <c r="AO179" s="14"/>
      <c r="AP179" s="14"/>
      <c r="AQ179" s="19"/>
      <c r="AR179" s="48"/>
    </row>
    <row r="180" spans="1:44" ht="25.5" hidden="1" x14ac:dyDescent="0.25">
      <c r="A180" s="81" t="s">
        <v>177</v>
      </c>
      <c r="B180" s="81" t="s">
        <v>272</v>
      </c>
      <c r="C180" s="95" t="s">
        <v>89</v>
      </c>
      <c r="D180" s="120">
        <v>2</v>
      </c>
      <c r="E180" s="120">
        <v>2</v>
      </c>
      <c r="F180" s="120">
        <v>0</v>
      </c>
      <c r="G180" s="120">
        <v>0</v>
      </c>
      <c r="H180" s="120">
        <v>0</v>
      </c>
      <c r="I180" s="120">
        <v>1</v>
      </c>
      <c r="J180" s="120">
        <v>2</v>
      </c>
      <c r="K180" s="120">
        <v>3</v>
      </c>
      <c r="L180" s="120">
        <v>3</v>
      </c>
      <c r="M180" s="120"/>
      <c r="N180" s="120">
        <v>3</v>
      </c>
      <c r="O180" s="120">
        <v>1</v>
      </c>
      <c r="P180" s="120">
        <v>1</v>
      </c>
      <c r="Q180" s="120">
        <v>0</v>
      </c>
      <c r="R180" s="120">
        <v>0</v>
      </c>
      <c r="S180" s="120">
        <v>0</v>
      </c>
      <c r="T180" s="120">
        <v>1</v>
      </c>
      <c r="U180" s="120">
        <v>0</v>
      </c>
      <c r="V180" s="120">
        <v>2</v>
      </c>
      <c r="W180" s="120">
        <v>0</v>
      </c>
      <c r="X180" s="120"/>
      <c r="Y180" s="111"/>
      <c r="Z180" s="111"/>
      <c r="AA180" s="111"/>
      <c r="AB180" s="111"/>
      <c r="AC180" s="111"/>
      <c r="AD180" s="111"/>
      <c r="AE180" s="113">
        <v>0</v>
      </c>
      <c r="AF180" s="112">
        <v>0</v>
      </c>
      <c r="AG180" s="112">
        <v>0</v>
      </c>
      <c r="AH180" s="112"/>
      <c r="AI180" s="112"/>
      <c r="AJ180" s="112"/>
      <c r="AK180" s="112"/>
      <c r="AL180" s="112"/>
      <c r="AM180" s="83"/>
      <c r="AN180" s="14"/>
      <c r="AO180" s="14"/>
      <c r="AP180" s="14"/>
      <c r="AQ180" s="19"/>
      <c r="AR180" s="48"/>
    </row>
    <row r="181" spans="1:44" ht="25.5" hidden="1" x14ac:dyDescent="0.25">
      <c r="A181" s="81" t="s">
        <v>179</v>
      </c>
      <c r="B181" s="81" t="s">
        <v>273</v>
      </c>
      <c r="C181" s="95" t="s">
        <v>55</v>
      </c>
      <c r="D181" s="120">
        <v>0</v>
      </c>
      <c r="E181" s="120">
        <v>0</v>
      </c>
      <c r="F181" s="120">
        <v>0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/>
      <c r="N181" s="120">
        <v>0</v>
      </c>
      <c r="O181" s="120">
        <v>0</v>
      </c>
      <c r="P181" s="120">
        <v>1</v>
      </c>
      <c r="Q181" s="120">
        <v>0</v>
      </c>
      <c r="R181" s="120">
        <v>1</v>
      </c>
      <c r="S181" s="120">
        <v>0</v>
      </c>
      <c r="T181" s="120">
        <v>0</v>
      </c>
      <c r="U181" s="120">
        <v>0</v>
      </c>
      <c r="V181" s="120">
        <v>0</v>
      </c>
      <c r="W181" s="120"/>
      <c r="X181" s="120"/>
      <c r="Y181" s="111"/>
      <c r="Z181" s="111"/>
      <c r="AA181" s="111"/>
      <c r="AB181" s="111"/>
      <c r="AC181" s="111"/>
      <c r="AD181" s="111"/>
      <c r="AE181" s="112">
        <v>0</v>
      </c>
      <c r="AF181" s="112">
        <v>0</v>
      </c>
      <c r="AG181" s="112">
        <v>0</v>
      </c>
      <c r="AH181" s="112"/>
      <c r="AI181" s="112"/>
      <c r="AJ181" s="112"/>
      <c r="AK181" s="112"/>
      <c r="AL181" s="112"/>
      <c r="AM181" s="83"/>
      <c r="AN181" s="14"/>
      <c r="AO181" s="14"/>
      <c r="AP181" s="14"/>
      <c r="AQ181" s="19"/>
      <c r="AR181" s="48"/>
    </row>
    <row r="182" spans="1:44" hidden="1" x14ac:dyDescent="0.25">
      <c r="A182" s="81" t="s">
        <v>181</v>
      </c>
      <c r="B182" s="81" t="s">
        <v>274</v>
      </c>
      <c r="C182" s="95" t="s">
        <v>57</v>
      </c>
      <c r="D182" s="120">
        <v>0</v>
      </c>
      <c r="E182" s="120">
        <v>1</v>
      </c>
      <c r="F182" s="120">
        <v>3</v>
      </c>
      <c r="G182" s="120">
        <v>2</v>
      </c>
      <c r="H182" s="120">
        <v>2</v>
      </c>
      <c r="I182" s="120">
        <v>2</v>
      </c>
      <c r="J182" s="120">
        <v>1</v>
      </c>
      <c r="K182" s="120">
        <v>1</v>
      </c>
      <c r="L182" s="120">
        <v>0</v>
      </c>
      <c r="M182" s="120"/>
      <c r="N182" s="120">
        <v>4</v>
      </c>
      <c r="O182" s="120">
        <v>1</v>
      </c>
      <c r="P182" s="120">
        <v>2</v>
      </c>
      <c r="Q182" s="120">
        <v>1</v>
      </c>
      <c r="R182" s="120">
        <v>7</v>
      </c>
      <c r="S182" s="120">
        <v>6</v>
      </c>
      <c r="T182" s="120">
        <v>1</v>
      </c>
      <c r="U182" s="120">
        <v>2</v>
      </c>
      <c r="V182" s="120">
        <v>2</v>
      </c>
      <c r="W182" s="120">
        <v>1</v>
      </c>
      <c r="X182" s="120"/>
      <c r="Y182" s="111"/>
      <c r="Z182" s="111"/>
      <c r="AA182" s="111"/>
      <c r="AB182" s="111"/>
      <c r="AC182" s="111"/>
      <c r="AD182" s="111"/>
      <c r="AE182" s="112">
        <v>0</v>
      </c>
      <c r="AF182" s="112">
        <v>2</v>
      </c>
      <c r="AG182" s="112">
        <v>0</v>
      </c>
      <c r="AH182" s="112"/>
      <c r="AI182" s="112"/>
      <c r="AJ182" s="112"/>
      <c r="AK182" s="112">
        <v>2</v>
      </c>
      <c r="AL182" s="112"/>
      <c r="AM182" s="83"/>
      <c r="AN182" s="14"/>
      <c r="AO182" s="14"/>
      <c r="AP182" s="14"/>
      <c r="AQ182" s="19"/>
      <c r="AR182" s="48"/>
    </row>
    <row r="183" spans="1:44" hidden="1" x14ac:dyDescent="0.25">
      <c r="A183" s="81" t="s">
        <v>183</v>
      </c>
      <c r="B183" s="81" t="s">
        <v>275</v>
      </c>
      <c r="C183" s="95" t="s">
        <v>59</v>
      </c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>
        <v>2</v>
      </c>
      <c r="P183" s="120">
        <v>2</v>
      </c>
      <c r="Q183" s="120">
        <v>0</v>
      </c>
      <c r="R183" s="120">
        <v>1</v>
      </c>
      <c r="S183" s="120">
        <v>5</v>
      </c>
      <c r="T183" s="120">
        <v>1</v>
      </c>
      <c r="U183" s="120">
        <v>2</v>
      </c>
      <c r="V183" s="120">
        <v>2</v>
      </c>
      <c r="W183" s="120"/>
      <c r="X183" s="120"/>
      <c r="Y183" s="111"/>
      <c r="Z183" s="111"/>
      <c r="AA183" s="111"/>
      <c r="AB183" s="112">
        <v>0</v>
      </c>
      <c r="AC183" s="112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/>
      <c r="AI183" s="112"/>
      <c r="AJ183" s="112"/>
      <c r="AK183" s="112"/>
      <c r="AL183" s="112"/>
      <c r="AM183" s="83"/>
      <c r="AN183" s="14"/>
      <c r="AO183" s="14"/>
      <c r="AP183" s="14"/>
      <c r="AQ183" s="19"/>
      <c r="AR183" s="48"/>
    </row>
    <row r="184" spans="1:44" hidden="1" x14ac:dyDescent="0.25">
      <c r="A184" s="81" t="s">
        <v>189</v>
      </c>
      <c r="B184" s="81" t="s">
        <v>276</v>
      </c>
      <c r="C184" s="106" t="s">
        <v>65</v>
      </c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112"/>
      <c r="Z184" s="112"/>
      <c r="AA184" s="112"/>
      <c r="AB184" s="112"/>
      <c r="AC184" s="112"/>
      <c r="AD184" s="112"/>
      <c r="AE184" s="113">
        <v>0</v>
      </c>
      <c r="AF184" s="112">
        <v>0</v>
      </c>
      <c r="AG184" s="112"/>
      <c r="AH184" s="112"/>
      <c r="AI184" s="112"/>
      <c r="AJ184" s="112"/>
      <c r="AK184" s="112"/>
      <c r="AL184" s="112"/>
      <c r="AM184" s="83"/>
      <c r="AN184" s="14"/>
      <c r="AO184" s="14"/>
      <c r="AP184" s="14"/>
      <c r="AQ184" s="19"/>
      <c r="AR184" s="48"/>
    </row>
    <row r="185" spans="1:44" hidden="1" x14ac:dyDescent="0.25">
      <c r="A185" s="81"/>
      <c r="B185" s="117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12">
        <v>0</v>
      </c>
      <c r="AH185" s="112"/>
      <c r="AI185" s="112"/>
      <c r="AJ185" s="112"/>
      <c r="AK185" s="112"/>
      <c r="AL185" s="112"/>
      <c r="AM185" s="83"/>
      <c r="AN185" s="14"/>
      <c r="AO185" s="14"/>
      <c r="AP185" s="14"/>
      <c r="AQ185" s="19"/>
      <c r="AR185" s="48"/>
    </row>
    <row r="186" spans="1:44" hidden="1" x14ac:dyDescent="0.25">
      <c r="A186" s="20">
        <v>2</v>
      </c>
      <c r="B186" s="81">
        <f>B174+1</f>
        <v>11</v>
      </c>
      <c r="C186" s="123" t="s">
        <v>97</v>
      </c>
      <c r="D186" s="20">
        <v>12927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112">
        <v>0</v>
      </c>
      <c r="AH186" s="112"/>
      <c r="AI186" s="112"/>
      <c r="AJ186" s="112"/>
      <c r="AK186" s="112"/>
      <c r="AL186" s="112"/>
      <c r="AM186" s="83"/>
      <c r="AN186" s="14"/>
      <c r="AO186" s="14"/>
      <c r="AP186" s="14"/>
      <c r="AQ186" s="19"/>
      <c r="AR186" s="48"/>
    </row>
    <row r="187" spans="1:44" ht="25.5" hidden="1" x14ac:dyDescent="0.25">
      <c r="A187" s="18"/>
      <c r="B187" s="117"/>
      <c r="C187" s="95"/>
      <c r="D187" s="96" t="s">
        <v>40</v>
      </c>
      <c r="E187" s="96" t="s">
        <v>41</v>
      </c>
      <c r="F187" s="96" t="s">
        <v>42</v>
      </c>
      <c r="G187" s="96" t="s">
        <v>43</v>
      </c>
      <c r="H187" s="96" t="s">
        <v>44</v>
      </c>
      <c r="I187" s="96" t="s">
        <v>45</v>
      </c>
      <c r="J187" s="96" t="s">
        <v>46</v>
      </c>
      <c r="K187" s="96" t="s">
        <v>47</v>
      </c>
      <c r="L187" s="96" t="s">
        <v>48</v>
      </c>
      <c r="M187" s="96"/>
      <c r="N187" s="96" t="s">
        <v>49</v>
      </c>
      <c r="O187" s="96" t="s">
        <v>19</v>
      </c>
      <c r="P187" s="96" t="s">
        <v>20</v>
      </c>
      <c r="Q187" s="96" t="s">
        <v>21</v>
      </c>
      <c r="R187" s="96" t="s">
        <v>22</v>
      </c>
      <c r="S187" s="96" t="s">
        <v>23</v>
      </c>
      <c r="T187" s="96" t="s">
        <v>24</v>
      </c>
      <c r="U187" s="96" t="s">
        <v>25</v>
      </c>
      <c r="V187" s="96" t="s">
        <v>26</v>
      </c>
      <c r="W187" s="96" t="s">
        <v>27</v>
      </c>
      <c r="X187" s="96" t="s">
        <v>28</v>
      </c>
      <c r="Y187" s="110" t="s">
        <v>29</v>
      </c>
      <c r="Z187" s="110" t="s">
        <v>3</v>
      </c>
      <c r="AA187" s="110" t="s">
        <v>4</v>
      </c>
      <c r="AB187" s="110" t="s">
        <v>5</v>
      </c>
      <c r="AC187" s="110" t="s">
        <v>6</v>
      </c>
      <c r="AD187" s="110" t="s">
        <v>7</v>
      </c>
      <c r="AE187" s="110" t="s">
        <v>8</v>
      </c>
      <c r="AF187" s="110" t="s">
        <v>166</v>
      </c>
      <c r="AG187" s="110" t="s">
        <v>624</v>
      </c>
      <c r="AH187" s="110" t="s">
        <v>633</v>
      </c>
      <c r="AI187" s="110" t="s">
        <v>644</v>
      </c>
      <c r="AJ187" s="110" t="s">
        <v>646</v>
      </c>
      <c r="AK187" s="110"/>
      <c r="AL187" s="110"/>
      <c r="AM187" s="83"/>
      <c r="AN187" s="14"/>
      <c r="AO187" s="14"/>
      <c r="AP187" s="14"/>
      <c r="AQ187" s="19"/>
      <c r="AR187" s="48"/>
    </row>
    <row r="188" spans="1:44" hidden="1" x14ac:dyDescent="0.25">
      <c r="A188" s="81" t="s">
        <v>169</v>
      </c>
      <c r="B188" s="81" t="s">
        <v>277</v>
      </c>
      <c r="C188" s="95" t="s">
        <v>9</v>
      </c>
      <c r="D188" s="120">
        <v>90</v>
      </c>
      <c r="E188" s="120">
        <v>104</v>
      </c>
      <c r="F188" s="120">
        <v>166</v>
      </c>
      <c r="G188" s="120">
        <v>153</v>
      </c>
      <c r="H188" s="120">
        <v>112</v>
      </c>
      <c r="I188" s="120">
        <v>158</v>
      </c>
      <c r="J188" s="120">
        <v>134</v>
      </c>
      <c r="K188" s="120">
        <v>131</v>
      </c>
      <c r="L188" s="120">
        <v>107</v>
      </c>
      <c r="M188" s="120"/>
      <c r="N188" s="120">
        <v>96</v>
      </c>
      <c r="O188" s="120">
        <v>93</v>
      </c>
      <c r="P188" s="120">
        <v>82</v>
      </c>
      <c r="Q188" s="120">
        <v>79</v>
      </c>
      <c r="R188" s="120">
        <v>56</v>
      </c>
      <c r="S188" s="120">
        <v>50</v>
      </c>
      <c r="T188" s="120">
        <v>41</v>
      </c>
      <c r="U188" s="120">
        <v>15</v>
      </c>
      <c r="V188" s="120">
        <v>15</v>
      </c>
      <c r="W188" s="120">
        <v>0</v>
      </c>
      <c r="X188" s="120"/>
      <c r="Y188" s="111">
        <v>0</v>
      </c>
      <c r="Z188" s="111">
        <v>0</v>
      </c>
      <c r="AA188" s="111">
        <v>0</v>
      </c>
      <c r="AB188" s="112">
        <v>0</v>
      </c>
      <c r="AC188" s="112">
        <v>0</v>
      </c>
      <c r="AD188" s="112">
        <v>0</v>
      </c>
      <c r="AE188" s="113">
        <v>0</v>
      </c>
      <c r="AF188" s="113">
        <v>0</v>
      </c>
      <c r="AG188" s="113">
        <v>0</v>
      </c>
      <c r="AH188" s="113"/>
      <c r="AI188" s="113"/>
      <c r="AJ188" s="113"/>
      <c r="AK188" s="113"/>
      <c r="AL188" s="113"/>
      <c r="AM188" s="83"/>
      <c r="AN188" s="14"/>
      <c r="AO188" s="14"/>
      <c r="AP188" s="14"/>
      <c r="AQ188" s="19"/>
      <c r="AR188" s="48"/>
    </row>
    <row r="189" spans="1:44" hidden="1" x14ac:dyDescent="0.25">
      <c r="A189" s="81" t="s">
        <v>171</v>
      </c>
      <c r="B189" s="81" t="s">
        <v>278</v>
      </c>
      <c r="C189" s="95" t="s">
        <v>10</v>
      </c>
      <c r="D189" s="120">
        <v>80</v>
      </c>
      <c r="E189" s="120">
        <v>98</v>
      </c>
      <c r="F189" s="120">
        <v>162</v>
      </c>
      <c r="G189" s="120">
        <v>136</v>
      </c>
      <c r="H189" s="120">
        <v>98</v>
      </c>
      <c r="I189" s="120">
        <v>156</v>
      </c>
      <c r="J189" s="120">
        <v>130</v>
      </c>
      <c r="K189" s="120">
        <v>128</v>
      </c>
      <c r="L189" s="120">
        <v>105</v>
      </c>
      <c r="M189" s="120"/>
      <c r="N189" s="120">
        <v>94</v>
      </c>
      <c r="O189" s="120">
        <v>91</v>
      </c>
      <c r="P189" s="120">
        <v>80</v>
      </c>
      <c r="Q189" s="120">
        <v>77</v>
      </c>
      <c r="R189" s="120">
        <v>55</v>
      </c>
      <c r="S189" s="120">
        <v>49</v>
      </c>
      <c r="T189" s="120">
        <v>40</v>
      </c>
      <c r="U189" s="120">
        <v>15</v>
      </c>
      <c r="V189" s="120">
        <v>15</v>
      </c>
      <c r="W189" s="120">
        <v>0</v>
      </c>
      <c r="X189" s="120"/>
      <c r="Y189" s="111">
        <v>0</v>
      </c>
      <c r="Z189" s="111">
        <v>0</v>
      </c>
      <c r="AA189" s="111">
        <v>0</v>
      </c>
      <c r="AB189" s="112">
        <v>0</v>
      </c>
      <c r="AC189" s="112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/>
      <c r="AI189" s="112"/>
      <c r="AJ189" s="112"/>
      <c r="AK189" s="112"/>
      <c r="AL189" s="112"/>
      <c r="AM189" s="83"/>
      <c r="AN189" s="14"/>
      <c r="AO189" s="14"/>
      <c r="AP189" s="14"/>
      <c r="AQ189" s="19"/>
      <c r="AR189" s="48"/>
    </row>
    <row r="190" spans="1:44" hidden="1" x14ac:dyDescent="0.25">
      <c r="A190" s="81" t="s">
        <v>173</v>
      </c>
      <c r="B190" s="81" t="s">
        <v>279</v>
      </c>
      <c r="C190" s="95" t="s">
        <v>53</v>
      </c>
      <c r="D190" s="120">
        <v>41</v>
      </c>
      <c r="E190" s="120">
        <v>44</v>
      </c>
      <c r="F190" s="120">
        <v>70</v>
      </c>
      <c r="G190" s="120">
        <v>68</v>
      </c>
      <c r="H190" s="120">
        <v>39</v>
      </c>
      <c r="I190" s="120">
        <v>45</v>
      </c>
      <c r="J190" s="120">
        <v>34</v>
      </c>
      <c r="K190" s="120">
        <v>34</v>
      </c>
      <c r="L190" s="120">
        <v>30</v>
      </c>
      <c r="M190" s="120"/>
      <c r="N190" s="120">
        <v>35</v>
      </c>
      <c r="O190" s="120">
        <v>26</v>
      </c>
      <c r="P190" s="120">
        <v>18</v>
      </c>
      <c r="Q190" s="120">
        <v>29</v>
      </c>
      <c r="R190" s="120">
        <v>15</v>
      </c>
      <c r="S190" s="120">
        <v>9</v>
      </c>
      <c r="T190" s="120">
        <v>0</v>
      </c>
      <c r="U190" s="120">
        <v>0</v>
      </c>
      <c r="V190" s="120">
        <v>0</v>
      </c>
      <c r="W190" s="120">
        <v>0</v>
      </c>
      <c r="X190" s="120"/>
      <c r="Y190" s="111"/>
      <c r="Z190" s="111"/>
      <c r="AA190" s="111"/>
      <c r="AB190" s="111"/>
      <c r="AC190" s="111"/>
      <c r="AD190" s="111"/>
      <c r="AE190" s="112">
        <v>0</v>
      </c>
      <c r="AF190" s="112">
        <v>0</v>
      </c>
      <c r="AG190" s="112">
        <v>0</v>
      </c>
      <c r="AH190" s="112"/>
      <c r="AI190" s="112"/>
      <c r="AJ190" s="112"/>
      <c r="AK190" s="112"/>
      <c r="AL190" s="112"/>
      <c r="AM190" s="83"/>
      <c r="AN190" s="14"/>
      <c r="AO190" s="14"/>
      <c r="AP190" s="14"/>
      <c r="AQ190" s="19"/>
      <c r="AR190" s="48"/>
    </row>
    <row r="191" spans="1:44" hidden="1" x14ac:dyDescent="0.25">
      <c r="A191" s="81" t="s">
        <v>175</v>
      </c>
      <c r="B191" s="81" t="s">
        <v>280</v>
      </c>
      <c r="C191" s="95" t="s">
        <v>54</v>
      </c>
      <c r="D191" s="120"/>
      <c r="E191" s="120"/>
      <c r="F191" s="120"/>
      <c r="G191" s="120"/>
      <c r="H191" s="120"/>
      <c r="I191" s="120">
        <v>29</v>
      </c>
      <c r="J191" s="120">
        <v>14</v>
      </c>
      <c r="K191" s="120">
        <v>14</v>
      </c>
      <c r="L191" s="120">
        <v>11</v>
      </c>
      <c r="M191" s="120"/>
      <c r="N191" s="120">
        <v>12</v>
      </c>
      <c r="O191" s="120">
        <v>2</v>
      </c>
      <c r="P191" s="120">
        <v>11</v>
      </c>
      <c r="Q191" s="120">
        <v>0</v>
      </c>
      <c r="R191" s="120">
        <v>0</v>
      </c>
      <c r="S191" s="120">
        <v>1</v>
      </c>
      <c r="T191" s="120">
        <v>0</v>
      </c>
      <c r="U191" s="120">
        <v>0</v>
      </c>
      <c r="V191" s="120">
        <v>0</v>
      </c>
      <c r="W191" s="120">
        <v>0</v>
      </c>
      <c r="X191" s="120"/>
      <c r="Y191" s="111"/>
      <c r="Z191" s="111"/>
      <c r="AA191" s="111"/>
      <c r="AB191" s="111"/>
      <c r="AC191" s="111"/>
      <c r="AD191" s="111"/>
      <c r="AE191" s="113">
        <v>0</v>
      </c>
      <c r="AF191" s="112">
        <v>0</v>
      </c>
      <c r="AG191" s="112">
        <v>0</v>
      </c>
      <c r="AH191" s="112"/>
      <c r="AI191" s="112"/>
      <c r="AJ191" s="112"/>
      <c r="AK191" s="112"/>
      <c r="AL191" s="112"/>
      <c r="AM191" s="83"/>
      <c r="AN191" s="14"/>
      <c r="AO191" s="14"/>
      <c r="AP191" s="14"/>
      <c r="AQ191" s="19"/>
      <c r="AR191" s="48"/>
    </row>
    <row r="192" spans="1:44" ht="25.5" hidden="1" x14ac:dyDescent="0.25">
      <c r="A192" s="81" t="s">
        <v>177</v>
      </c>
      <c r="B192" s="81" t="s">
        <v>281</v>
      </c>
      <c r="C192" s="95" t="s">
        <v>89</v>
      </c>
      <c r="D192" s="120">
        <v>11</v>
      </c>
      <c r="E192" s="120">
        <v>13</v>
      </c>
      <c r="F192" s="120">
        <v>27</v>
      </c>
      <c r="G192" s="120">
        <v>17</v>
      </c>
      <c r="H192" s="120">
        <v>18</v>
      </c>
      <c r="I192" s="120">
        <v>28</v>
      </c>
      <c r="J192" s="120">
        <v>19</v>
      </c>
      <c r="K192" s="120">
        <v>20</v>
      </c>
      <c r="L192" s="120">
        <v>11</v>
      </c>
      <c r="M192" s="120"/>
      <c r="N192" s="120">
        <v>14</v>
      </c>
      <c r="O192" s="120">
        <v>11</v>
      </c>
      <c r="P192" s="120">
        <v>3</v>
      </c>
      <c r="Q192" s="120">
        <v>3</v>
      </c>
      <c r="R192" s="120">
        <v>3</v>
      </c>
      <c r="S192" s="120">
        <v>0</v>
      </c>
      <c r="T192" s="120">
        <v>0</v>
      </c>
      <c r="U192" s="120">
        <v>0</v>
      </c>
      <c r="V192" s="120">
        <v>0</v>
      </c>
      <c r="W192" s="120">
        <v>0</v>
      </c>
      <c r="X192" s="120"/>
      <c r="Y192" s="111"/>
      <c r="Z192" s="111"/>
      <c r="AA192" s="111"/>
      <c r="AB192" s="111"/>
      <c r="AC192" s="111"/>
      <c r="AD192" s="111"/>
      <c r="AE192" s="113">
        <v>0</v>
      </c>
      <c r="AF192" s="112">
        <v>0</v>
      </c>
      <c r="AG192" s="112">
        <v>0</v>
      </c>
      <c r="AH192" s="112"/>
      <c r="AI192" s="112"/>
      <c r="AJ192" s="112"/>
      <c r="AK192" s="112"/>
      <c r="AL192" s="112"/>
      <c r="AM192" s="83"/>
      <c r="AN192" s="14"/>
      <c r="AO192" s="14"/>
      <c r="AP192" s="14"/>
      <c r="AQ192" s="19"/>
      <c r="AR192" s="48"/>
    </row>
    <row r="193" spans="1:44" ht="25.5" hidden="1" x14ac:dyDescent="0.25">
      <c r="A193" s="81" t="s">
        <v>179</v>
      </c>
      <c r="B193" s="81" t="s">
        <v>282</v>
      </c>
      <c r="C193" s="95" t="s">
        <v>55</v>
      </c>
      <c r="D193" s="120">
        <v>14</v>
      </c>
      <c r="E193" s="120">
        <v>7</v>
      </c>
      <c r="F193" s="120">
        <v>14</v>
      </c>
      <c r="G193" s="120">
        <v>15</v>
      </c>
      <c r="H193" s="120">
        <v>8</v>
      </c>
      <c r="I193" s="120">
        <v>7</v>
      </c>
      <c r="J193" s="120">
        <v>3</v>
      </c>
      <c r="K193" s="120">
        <v>6</v>
      </c>
      <c r="L193" s="120">
        <v>2</v>
      </c>
      <c r="M193" s="120"/>
      <c r="N193" s="120">
        <v>1</v>
      </c>
      <c r="O193" s="120">
        <v>6</v>
      </c>
      <c r="P193" s="120">
        <v>5</v>
      </c>
      <c r="Q193" s="120">
        <v>1</v>
      </c>
      <c r="R193" s="120">
        <v>5</v>
      </c>
      <c r="S193" s="120">
        <v>2</v>
      </c>
      <c r="T193" s="120">
        <v>4</v>
      </c>
      <c r="U193" s="120">
        <v>0</v>
      </c>
      <c r="V193" s="120">
        <v>0</v>
      </c>
      <c r="W193" s="120">
        <v>0</v>
      </c>
      <c r="X193" s="120"/>
      <c r="Y193" s="111"/>
      <c r="Z193" s="111"/>
      <c r="AA193" s="111"/>
      <c r="AB193" s="111"/>
      <c r="AC193" s="111"/>
      <c r="AD193" s="111"/>
      <c r="AE193" s="112">
        <v>0</v>
      </c>
      <c r="AF193" s="112">
        <v>0</v>
      </c>
      <c r="AG193" s="112">
        <v>0</v>
      </c>
      <c r="AH193" s="112"/>
      <c r="AI193" s="112"/>
      <c r="AJ193" s="112"/>
      <c r="AK193" s="112"/>
      <c r="AL193" s="112"/>
      <c r="AM193" s="83"/>
      <c r="AN193" s="14"/>
      <c r="AO193" s="14"/>
      <c r="AP193" s="14"/>
      <c r="AQ193" s="19"/>
      <c r="AR193" s="48"/>
    </row>
    <row r="194" spans="1:44" hidden="1" x14ac:dyDescent="0.25">
      <c r="A194" s="81" t="s">
        <v>181</v>
      </c>
      <c r="B194" s="81" t="s">
        <v>283</v>
      </c>
      <c r="C194" s="95" t="s">
        <v>57</v>
      </c>
      <c r="D194" s="120">
        <v>8</v>
      </c>
      <c r="E194" s="120">
        <v>15</v>
      </c>
      <c r="F194" s="120">
        <v>20</v>
      </c>
      <c r="G194" s="120">
        <v>14</v>
      </c>
      <c r="H194" s="120">
        <v>21</v>
      </c>
      <c r="I194" s="120">
        <v>27</v>
      </c>
      <c r="J194" s="120">
        <v>24</v>
      </c>
      <c r="K194" s="120">
        <v>31</v>
      </c>
      <c r="L194" s="120">
        <v>28</v>
      </c>
      <c r="M194" s="120"/>
      <c r="N194" s="120">
        <v>27</v>
      </c>
      <c r="O194" s="120">
        <v>8</v>
      </c>
      <c r="P194" s="120">
        <v>21</v>
      </c>
      <c r="Q194" s="120">
        <v>13</v>
      </c>
      <c r="R194" s="120">
        <v>15</v>
      </c>
      <c r="S194" s="120">
        <v>17</v>
      </c>
      <c r="T194" s="120">
        <v>19</v>
      </c>
      <c r="U194" s="120">
        <v>10</v>
      </c>
      <c r="V194" s="120">
        <v>10</v>
      </c>
      <c r="W194" s="120">
        <v>2</v>
      </c>
      <c r="X194" s="120"/>
      <c r="Y194" s="111"/>
      <c r="Z194" s="111"/>
      <c r="AA194" s="111">
        <v>2</v>
      </c>
      <c r="AB194" s="111"/>
      <c r="AC194" s="111"/>
      <c r="AD194" s="111"/>
      <c r="AE194" s="112">
        <v>0</v>
      </c>
      <c r="AF194" s="112">
        <v>0</v>
      </c>
      <c r="AG194" s="112">
        <v>0</v>
      </c>
      <c r="AH194" s="112">
        <v>1</v>
      </c>
      <c r="AI194" s="112"/>
      <c r="AJ194" s="112"/>
      <c r="AK194" s="112"/>
      <c r="AL194" s="112"/>
      <c r="AM194" s="83"/>
      <c r="AN194" s="14"/>
      <c r="AO194" s="14"/>
      <c r="AP194" s="14"/>
      <c r="AQ194" s="19"/>
      <c r="AR194" s="48"/>
    </row>
    <row r="195" spans="1:44" hidden="1" x14ac:dyDescent="0.25">
      <c r="A195" s="81" t="s">
        <v>183</v>
      </c>
      <c r="B195" s="81" t="s">
        <v>284</v>
      </c>
      <c r="C195" s="95" t="s">
        <v>59</v>
      </c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>
        <v>11</v>
      </c>
      <c r="P195" s="120">
        <v>10</v>
      </c>
      <c r="Q195" s="120">
        <v>6</v>
      </c>
      <c r="R195" s="120">
        <v>7</v>
      </c>
      <c r="S195" s="120">
        <v>10</v>
      </c>
      <c r="T195" s="120">
        <v>10</v>
      </c>
      <c r="U195" s="120">
        <v>3</v>
      </c>
      <c r="V195" s="120">
        <v>4</v>
      </c>
      <c r="W195" s="120">
        <v>0</v>
      </c>
      <c r="X195" s="120"/>
      <c r="Y195" s="111"/>
      <c r="Z195" s="111"/>
      <c r="AA195" s="111">
        <v>1</v>
      </c>
      <c r="AB195" s="112"/>
      <c r="AC195" s="112"/>
      <c r="AD195" s="112"/>
      <c r="AE195" s="112">
        <v>0</v>
      </c>
      <c r="AF195" s="112">
        <v>1</v>
      </c>
      <c r="AG195" s="112">
        <v>0</v>
      </c>
      <c r="AH195" s="112"/>
      <c r="AI195" s="112"/>
      <c r="AJ195" s="112"/>
      <c r="AK195" s="112"/>
      <c r="AL195" s="112"/>
      <c r="AM195" s="83"/>
      <c r="AN195" s="14"/>
      <c r="AO195" s="14"/>
      <c r="AP195" s="14"/>
      <c r="AQ195" s="19"/>
      <c r="AR195" s="48"/>
    </row>
    <row r="196" spans="1:44" hidden="1" x14ac:dyDescent="0.25">
      <c r="A196" s="81" t="s">
        <v>189</v>
      </c>
      <c r="B196" s="81" t="s">
        <v>285</v>
      </c>
      <c r="C196" s="106" t="s">
        <v>65</v>
      </c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112"/>
      <c r="Z196" s="112"/>
      <c r="AA196" s="112"/>
      <c r="AB196" s="112"/>
      <c r="AC196" s="112"/>
      <c r="AD196" s="112"/>
      <c r="AE196" s="113">
        <v>0</v>
      </c>
      <c r="AF196" s="112">
        <v>0</v>
      </c>
      <c r="AG196" s="112"/>
      <c r="AH196" s="112"/>
      <c r="AI196" s="112"/>
      <c r="AJ196" s="112"/>
      <c r="AK196" s="112"/>
      <c r="AL196" s="112"/>
      <c r="AM196" s="83"/>
      <c r="AN196" s="14"/>
      <c r="AO196" s="14"/>
      <c r="AP196" s="14"/>
      <c r="AQ196" s="19"/>
      <c r="AR196" s="48"/>
    </row>
    <row r="197" spans="1:44" hidden="1" x14ac:dyDescent="0.25">
      <c r="A197" s="81"/>
      <c r="B197" s="117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12">
        <v>0</v>
      </c>
      <c r="AH197" s="112"/>
      <c r="AI197" s="112"/>
      <c r="AJ197" s="112"/>
      <c r="AK197" s="112"/>
      <c r="AL197" s="112"/>
      <c r="AM197" s="83"/>
      <c r="AN197" s="14"/>
      <c r="AO197" s="14"/>
      <c r="AP197" s="14"/>
      <c r="AQ197" s="19"/>
      <c r="AR197" s="48"/>
    </row>
    <row r="198" spans="1:44" hidden="1" x14ac:dyDescent="0.25">
      <c r="A198" s="20">
        <v>4</v>
      </c>
      <c r="B198" s="81">
        <f>B186+1</f>
        <v>12</v>
      </c>
      <c r="C198" s="119" t="s">
        <v>38</v>
      </c>
      <c r="D198" s="20">
        <v>1148</v>
      </c>
      <c r="E198" s="20">
        <v>4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112">
        <v>0</v>
      </c>
      <c r="AH198" s="112"/>
      <c r="AI198" s="112"/>
      <c r="AJ198" s="112"/>
      <c r="AK198" s="112"/>
      <c r="AL198" s="112"/>
      <c r="AM198" s="83"/>
      <c r="AN198" s="14"/>
      <c r="AO198" s="14"/>
      <c r="AP198" s="14"/>
      <c r="AQ198" s="19"/>
      <c r="AR198" s="48"/>
    </row>
    <row r="199" spans="1:44" ht="25.5" hidden="1" x14ac:dyDescent="0.25">
      <c r="A199" s="18"/>
      <c r="B199" s="117"/>
      <c r="C199" s="95"/>
      <c r="D199" s="96" t="s">
        <v>40</v>
      </c>
      <c r="E199" s="96" t="s">
        <v>41</v>
      </c>
      <c r="F199" s="96" t="s">
        <v>42</v>
      </c>
      <c r="G199" s="96" t="s">
        <v>43</v>
      </c>
      <c r="H199" s="96" t="s">
        <v>44</v>
      </c>
      <c r="I199" s="96" t="s">
        <v>45</v>
      </c>
      <c r="J199" s="96" t="s">
        <v>46</v>
      </c>
      <c r="K199" s="96" t="s">
        <v>47</v>
      </c>
      <c r="L199" s="96" t="s">
        <v>48</v>
      </c>
      <c r="M199" s="96"/>
      <c r="N199" s="96" t="s">
        <v>49</v>
      </c>
      <c r="O199" s="96" t="s">
        <v>19</v>
      </c>
      <c r="P199" s="96" t="s">
        <v>20</v>
      </c>
      <c r="Q199" s="96" t="s">
        <v>21</v>
      </c>
      <c r="R199" s="96" t="s">
        <v>22</v>
      </c>
      <c r="S199" s="96" t="s">
        <v>23</v>
      </c>
      <c r="T199" s="96" t="s">
        <v>24</v>
      </c>
      <c r="U199" s="96" t="s">
        <v>25</v>
      </c>
      <c r="V199" s="96" t="s">
        <v>26</v>
      </c>
      <c r="W199" s="96" t="s">
        <v>27</v>
      </c>
      <c r="X199" s="96" t="s">
        <v>28</v>
      </c>
      <c r="Y199" s="110" t="s">
        <v>29</v>
      </c>
      <c r="Z199" s="110" t="s">
        <v>3</v>
      </c>
      <c r="AA199" s="110" t="s">
        <v>4</v>
      </c>
      <c r="AB199" s="110" t="s">
        <v>5</v>
      </c>
      <c r="AC199" s="110" t="s">
        <v>6</v>
      </c>
      <c r="AD199" s="110" t="s">
        <v>7</v>
      </c>
      <c r="AE199" s="110" t="s">
        <v>8</v>
      </c>
      <c r="AF199" s="110" t="s">
        <v>166</v>
      </c>
      <c r="AG199" s="110" t="s">
        <v>624</v>
      </c>
      <c r="AH199" s="110" t="s">
        <v>633</v>
      </c>
      <c r="AI199" s="110" t="s">
        <v>644</v>
      </c>
      <c r="AJ199" s="110" t="s">
        <v>646</v>
      </c>
      <c r="AK199" s="110"/>
      <c r="AL199" s="110"/>
      <c r="AM199" s="83"/>
      <c r="AN199" s="14"/>
      <c r="AO199" s="14"/>
      <c r="AP199" s="14"/>
      <c r="AQ199" s="19"/>
      <c r="AR199" s="48"/>
    </row>
    <row r="200" spans="1:44" hidden="1" x14ac:dyDescent="0.25">
      <c r="A200" s="81" t="s">
        <v>202</v>
      </c>
      <c r="B200" s="81" t="s">
        <v>286</v>
      </c>
      <c r="C200" s="95" t="s">
        <v>9</v>
      </c>
      <c r="D200" s="120">
        <v>68</v>
      </c>
      <c r="E200" s="120">
        <v>66</v>
      </c>
      <c r="F200" s="120">
        <v>87</v>
      </c>
      <c r="G200" s="120">
        <v>51</v>
      </c>
      <c r="H200" s="120">
        <v>61</v>
      </c>
      <c r="I200" s="120">
        <v>64</v>
      </c>
      <c r="J200" s="120">
        <v>106</v>
      </c>
      <c r="K200" s="120">
        <v>85</v>
      </c>
      <c r="L200" s="120">
        <v>94</v>
      </c>
      <c r="M200" s="120"/>
      <c r="N200" s="120">
        <v>80</v>
      </c>
      <c r="O200" s="120">
        <v>95</v>
      </c>
      <c r="P200" s="120">
        <v>65</v>
      </c>
      <c r="Q200" s="120">
        <v>99</v>
      </c>
      <c r="R200" s="120">
        <v>49</v>
      </c>
      <c r="S200" s="120">
        <v>66</v>
      </c>
      <c r="T200" s="120">
        <v>48</v>
      </c>
      <c r="U200" s="120">
        <v>53</v>
      </c>
      <c r="V200" s="120">
        <v>60</v>
      </c>
      <c r="W200" s="120">
        <v>69</v>
      </c>
      <c r="X200" s="120">
        <v>40</v>
      </c>
      <c r="Y200" s="111">
        <v>117</v>
      </c>
      <c r="Z200" s="111">
        <v>43</v>
      </c>
      <c r="AA200" s="111">
        <v>63</v>
      </c>
      <c r="AB200" s="112">
        <v>23</v>
      </c>
      <c r="AC200" s="112">
        <v>45</v>
      </c>
      <c r="AD200" s="112">
        <v>30</v>
      </c>
      <c r="AE200" s="113">
        <v>34</v>
      </c>
      <c r="AF200" s="113">
        <v>18</v>
      </c>
      <c r="AG200" s="113">
        <v>30</v>
      </c>
      <c r="AH200" s="113">
        <v>12</v>
      </c>
      <c r="AI200" s="113">
        <v>26</v>
      </c>
      <c r="AJ200" s="113">
        <v>10</v>
      </c>
      <c r="AK200" s="113">
        <v>32</v>
      </c>
      <c r="AL200" s="113">
        <v>16</v>
      </c>
      <c r="AM200" s="83"/>
      <c r="AN200" s="14"/>
      <c r="AO200" s="14"/>
      <c r="AP200" s="14"/>
      <c r="AQ200" s="19"/>
      <c r="AR200" s="48"/>
    </row>
    <row r="201" spans="1:44" hidden="1" x14ac:dyDescent="0.25">
      <c r="A201" s="81" t="s">
        <v>203</v>
      </c>
      <c r="B201" s="81" t="s">
        <v>287</v>
      </c>
      <c r="C201" s="95" t="s">
        <v>10</v>
      </c>
      <c r="D201" s="120">
        <v>51</v>
      </c>
      <c r="E201" s="120">
        <v>63</v>
      </c>
      <c r="F201" s="120">
        <v>84</v>
      </c>
      <c r="G201" s="120">
        <v>48</v>
      </c>
      <c r="H201" s="120">
        <v>60</v>
      </c>
      <c r="I201" s="120">
        <v>61</v>
      </c>
      <c r="J201" s="120">
        <v>103</v>
      </c>
      <c r="K201" s="120">
        <v>81</v>
      </c>
      <c r="L201" s="120">
        <v>90</v>
      </c>
      <c r="M201" s="120"/>
      <c r="N201" s="120">
        <v>77</v>
      </c>
      <c r="O201" s="120">
        <v>91</v>
      </c>
      <c r="P201" s="120">
        <v>62</v>
      </c>
      <c r="Q201" s="120">
        <v>95</v>
      </c>
      <c r="R201" s="120">
        <v>47</v>
      </c>
      <c r="S201" s="120">
        <v>63</v>
      </c>
      <c r="T201" s="120">
        <v>46</v>
      </c>
      <c r="U201" s="120">
        <v>51</v>
      </c>
      <c r="V201" s="120">
        <v>58</v>
      </c>
      <c r="W201" s="120">
        <v>66</v>
      </c>
      <c r="X201" s="120">
        <v>37</v>
      </c>
      <c r="Y201" s="111">
        <v>66</v>
      </c>
      <c r="Z201" s="111">
        <v>40</v>
      </c>
      <c r="AA201" s="111">
        <v>54</v>
      </c>
      <c r="AB201" s="112">
        <v>20</v>
      </c>
      <c r="AC201" s="112">
        <v>36</v>
      </c>
      <c r="AD201" s="112">
        <v>30</v>
      </c>
      <c r="AE201" s="112">
        <v>28</v>
      </c>
      <c r="AF201" s="112">
        <v>13</v>
      </c>
      <c r="AG201" s="112">
        <v>26</v>
      </c>
      <c r="AH201" s="112">
        <v>10</v>
      </c>
      <c r="AI201" s="112">
        <v>22</v>
      </c>
      <c r="AJ201" s="112">
        <v>9</v>
      </c>
      <c r="AK201" s="112">
        <v>27</v>
      </c>
      <c r="AL201" s="112">
        <v>14</v>
      </c>
      <c r="AM201" s="83"/>
      <c r="AN201" s="14"/>
      <c r="AO201" s="14"/>
      <c r="AP201" s="14"/>
      <c r="AQ201" s="19"/>
      <c r="AR201" s="48"/>
    </row>
    <row r="202" spans="1:44" hidden="1" x14ac:dyDescent="0.25">
      <c r="A202" s="81" t="s">
        <v>204</v>
      </c>
      <c r="B202" s="81" t="s">
        <v>288</v>
      </c>
      <c r="C202" s="95" t="s">
        <v>53</v>
      </c>
      <c r="D202" s="120">
        <v>19</v>
      </c>
      <c r="E202" s="120">
        <v>27</v>
      </c>
      <c r="F202" s="120">
        <v>35</v>
      </c>
      <c r="G202" s="120">
        <v>13</v>
      </c>
      <c r="H202" s="120">
        <v>19</v>
      </c>
      <c r="I202" s="120">
        <v>19</v>
      </c>
      <c r="J202" s="120">
        <v>46</v>
      </c>
      <c r="K202" s="120">
        <v>31</v>
      </c>
      <c r="L202" s="120">
        <v>41</v>
      </c>
      <c r="M202" s="120"/>
      <c r="N202" s="120">
        <v>27</v>
      </c>
      <c r="O202" s="120">
        <v>29</v>
      </c>
      <c r="P202" s="120">
        <v>18</v>
      </c>
      <c r="Q202" s="120">
        <v>44</v>
      </c>
      <c r="R202" s="120">
        <v>17</v>
      </c>
      <c r="S202" s="120">
        <v>30</v>
      </c>
      <c r="T202" s="120">
        <v>13</v>
      </c>
      <c r="U202" s="120">
        <v>20</v>
      </c>
      <c r="V202" s="120">
        <v>24</v>
      </c>
      <c r="W202" s="120">
        <v>25</v>
      </c>
      <c r="X202" s="120">
        <v>19</v>
      </c>
      <c r="Y202" s="111">
        <v>31</v>
      </c>
      <c r="Z202" s="111">
        <v>20</v>
      </c>
      <c r="AA202" s="111">
        <v>16</v>
      </c>
      <c r="AB202" s="112">
        <v>11</v>
      </c>
      <c r="AC202" s="112">
        <v>13</v>
      </c>
      <c r="AD202" s="112">
        <v>18</v>
      </c>
      <c r="AE202" s="112">
        <v>18</v>
      </c>
      <c r="AF202" s="112">
        <v>5</v>
      </c>
      <c r="AG202" s="112">
        <v>14</v>
      </c>
      <c r="AH202" s="112">
        <v>5</v>
      </c>
      <c r="AI202" s="112">
        <v>11</v>
      </c>
      <c r="AJ202" s="112">
        <v>6</v>
      </c>
      <c r="AK202" s="112">
        <v>14</v>
      </c>
      <c r="AL202" s="112">
        <v>7</v>
      </c>
      <c r="AM202" s="83"/>
      <c r="AN202" s="14"/>
      <c r="AO202" s="14"/>
      <c r="AP202" s="14"/>
      <c r="AQ202" s="19"/>
      <c r="AR202" s="48"/>
    </row>
    <row r="203" spans="1:44" hidden="1" x14ac:dyDescent="0.25">
      <c r="A203" s="81" t="s">
        <v>205</v>
      </c>
      <c r="B203" s="81" t="s">
        <v>289</v>
      </c>
      <c r="C203" s="95" t="s">
        <v>54</v>
      </c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>
        <v>0</v>
      </c>
      <c r="Y203" s="111">
        <v>0</v>
      </c>
      <c r="Z203" s="111">
        <v>0</v>
      </c>
      <c r="AA203" s="111">
        <v>0</v>
      </c>
      <c r="AB203" s="112">
        <v>0</v>
      </c>
      <c r="AC203" s="112">
        <v>0</v>
      </c>
      <c r="AD203" s="112">
        <v>0</v>
      </c>
      <c r="AE203" s="112">
        <v>1</v>
      </c>
      <c r="AF203" s="112">
        <v>0</v>
      </c>
      <c r="AG203" s="112">
        <v>0</v>
      </c>
      <c r="AH203" s="112"/>
      <c r="AI203" s="112"/>
      <c r="AJ203" s="112">
        <v>0</v>
      </c>
      <c r="AK203" s="112"/>
      <c r="AL203" s="112"/>
      <c r="AM203" s="83"/>
      <c r="AN203" s="14"/>
      <c r="AO203" s="14"/>
      <c r="AP203" s="14"/>
      <c r="AQ203" s="19"/>
      <c r="AR203" s="48"/>
    </row>
    <row r="204" spans="1:44" ht="25.5" hidden="1" x14ac:dyDescent="0.25">
      <c r="A204" s="81" t="s">
        <v>206</v>
      </c>
      <c r="B204" s="81" t="s">
        <v>290</v>
      </c>
      <c r="C204" s="95" t="s">
        <v>89</v>
      </c>
      <c r="D204" s="120">
        <v>1</v>
      </c>
      <c r="E204" s="120">
        <v>0</v>
      </c>
      <c r="F204" s="120">
        <v>0</v>
      </c>
      <c r="G204" s="120">
        <v>3</v>
      </c>
      <c r="H204" s="120">
        <v>1</v>
      </c>
      <c r="I204" s="120">
        <v>3</v>
      </c>
      <c r="J204" s="120">
        <v>1</v>
      </c>
      <c r="K204" s="120">
        <v>3</v>
      </c>
      <c r="L204" s="120">
        <v>4</v>
      </c>
      <c r="M204" s="120"/>
      <c r="N204" s="120">
        <v>2</v>
      </c>
      <c r="O204" s="120">
        <v>5</v>
      </c>
      <c r="P204" s="120">
        <v>3</v>
      </c>
      <c r="Q204" s="120">
        <v>2</v>
      </c>
      <c r="R204" s="120">
        <v>1</v>
      </c>
      <c r="S204" s="120">
        <v>1</v>
      </c>
      <c r="T204" s="120">
        <v>0</v>
      </c>
      <c r="U204" s="120">
        <v>1</v>
      </c>
      <c r="V204" s="120">
        <v>1</v>
      </c>
      <c r="W204" s="120">
        <v>2</v>
      </c>
      <c r="X204" s="120">
        <v>0</v>
      </c>
      <c r="Y204" s="111">
        <v>0</v>
      </c>
      <c r="Z204" s="111">
        <v>2</v>
      </c>
      <c r="AA204" s="111">
        <v>0</v>
      </c>
      <c r="AB204" s="112">
        <v>0</v>
      </c>
      <c r="AC204" s="112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/>
      <c r="AI204" s="112"/>
      <c r="AJ204" s="112">
        <v>0</v>
      </c>
      <c r="AK204" s="112">
        <v>1</v>
      </c>
      <c r="AL204" s="112"/>
      <c r="AM204" s="83"/>
      <c r="AN204" s="14"/>
      <c r="AO204" s="14"/>
      <c r="AP204" s="14"/>
      <c r="AQ204" s="19"/>
      <c r="AR204" s="48"/>
    </row>
    <row r="205" spans="1:44" ht="25.5" hidden="1" x14ac:dyDescent="0.25">
      <c r="A205" s="81" t="s">
        <v>207</v>
      </c>
      <c r="B205" s="81" t="s">
        <v>291</v>
      </c>
      <c r="C205" s="95" t="s">
        <v>55</v>
      </c>
      <c r="D205" s="120">
        <v>7</v>
      </c>
      <c r="E205" s="120">
        <v>6</v>
      </c>
      <c r="F205" s="120">
        <v>2</v>
      </c>
      <c r="G205" s="120">
        <v>4</v>
      </c>
      <c r="H205" s="120">
        <v>2</v>
      </c>
      <c r="I205" s="120">
        <v>6</v>
      </c>
      <c r="J205" s="120">
        <v>1</v>
      </c>
      <c r="K205" s="120">
        <v>14</v>
      </c>
      <c r="L205" s="120">
        <v>5</v>
      </c>
      <c r="M205" s="120"/>
      <c r="N205" s="120">
        <v>10</v>
      </c>
      <c r="O205" s="120">
        <v>3</v>
      </c>
      <c r="P205" s="120">
        <v>5</v>
      </c>
      <c r="Q205" s="120">
        <v>2</v>
      </c>
      <c r="R205" s="120">
        <v>4</v>
      </c>
      <c r="S205" s="120">
        <v>1</v>
      </c>
      <c r="T205" s="120">
        <v>1</v>
      </c>
      <c r="U205" s="120">
        <v>1</v>
      </c>
      <c r="V205" s="120">
        <v>3</v>
      </c>
      <c r="W205" s="120">
        <v>2</v>
      </c>
      <c r="X205" s="120">
        <v>5</v>
      </c>
      <c r="Y205" s="111">
        <v>2</v>
      </c>
      <c r="Z205" s="111">
        <v>2</v>
      </c>
      <c r="AA205" s="111">
        <v>1</v>
      </c>
      <c r="AB205" s="112">
        <v>2</v>
      </c>
      <c r="AC205" s="112">
        <v>2</v>
      </c>
      <c r="AD205" s="112">
        <v>3</v>
      </c>
      <c r="AE205" s="112">
        <v>1</v>
      </c>
      <c r="AF205" s="112">
        <v>2</v>
      </c>
      <c r="AG205" s="112">
        <v>1</v>
      </c>
      <c r="AH205" s="112">
        <v>1</v>
      </c>
      <c r="AI205" s="112">
        <v>1</v>
      </c>
      <c r="AJ205" s="112">
        <v>0</v>
      </c>
      <c r="AK205" s="112"/>
      <c r="AL205" s="112"/>
      <c r="AM205" s="83"/>
      <c r="AN205" s="14"/>
      <c r="AO205" s="14"/>
      <c r="AP205" s="14"/>
      <c r="AQ205" s="19"/>
      <c r="AR205" s="48"/>
    </row>
    <row r="206" spans="1:44" hidden="1" x14ac:dyDescent="0.25">
      <c r="A206" s="81" t="s">
        <v>208</v>
      </c>
      <c r="B206" s="81" t="s">
        <v>292</v>
      </c>
      <c r="C206" s="95" t="s">
        <v>57</v>
      </c>
      <c r="D206" s="120">
        <v>14</v>
      </c>
      <c r="E206" s="120">
        <v>13</v>
      </c>
      <c r="F206" s="120">
        <v>18</v>
      </c>
      <c r="G206" s="120">
        <v>6</v>
      </c>
      <c r="H206" s="120">
        <v>11</v>
      </c>
      <c r="I206" s="120">
        <v>21</v>
      </c>
      <c r="J206" s="120">
        <v>19</v>
      </c>
      <c r="K206" s="120">
        <v>11</v>
      </c>
      <c r="L206" s="120">
        <v>11</v>
      </c>
      <c r="M206" s="120"/>
      <c r="N206" s="120">
        <v>15</v>
      </c>
      <c r="O206" s="120">
        <v>7</v>
      </c>
      <c r="P206" s="120">
        <v>7</v>
      </c>
      <c r="Q206" s="120">
        <v>8</v>
      </c>
      <c r="R206" s="120">
        <v>10</v>
      </c>
      <c r="S206" s="120">
        <v>5</v>
      </c>
      <c r="T206" s="120">
        <v>8</v>
      </c>
      <c r="U206" s="120">
        <v>5</v>
      </c>
      <c r="V206" s="120">
        <v>14</v>
      </c>
      <c r="W206" s="120">
        <v>15</v>
      </c>
      <c r="X206" s="120">
        <v>0</v>
      </c>
      <c r="Y206" s="111">
        <v>9</v>
      </c>
      <c r="Z206" s="111">
        <v>10</v>
      </c>
      <c r="AA206" s="111">
        <v>5</v>
      </c>
      <c r="AB206" s="112">
        <v>17</v>
      </c>
      <c r="AC206" s="112">
        <v>10</v>
      </c>
      <c r="AD206" s="112">
        <v>4</v>
      </c>
      <c r="AE206" s="112">
        <v>12</v>
      </c>
      <c r="AF206" s="112">
        <v>7</v>
      </c>
      <c r="AG206" s="112">
        <v>2</v>
      </c>
      <c r="AH206" s="112">
        <v>5</v>
      </c>
      <c r="AI206" s="112">
        <v>1</v>
      </c>
      <c r="AJ206" s="112">
        <v>0</v>
      </c>
      <c r="AK206" s="112"/>
      <c r="AL206" s="112"/>
      <c r="AM206" s="83"/>
      <c r="AN206" s="14"/>
      <c r="AO206" s="14"/>
      <c r="AP206" s="14"/>
      <c r="AQ206" s="19"/>
      <c r="AR206" s="48"/>
    </row>
    <row r="207" spans="1:44" hidden="1" x14ac:dyDescent="0.25">
      <c r="A207" s="81" t="s">
        <v>209</v>
      </c>
      <c r="B207" s="81" t="s">
        <v>293</v>
      </c>
      <c r="C207" s="95" t="s">
        <v>59</v>
      </c>
      <c r="D207" s="141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>
        <v>13</v>
      </c>
      <c r="P207" s="120">
        <v>10</v>
      </c>
      <c r="Q207" s="120">
        <v>9</v>
      </c>
      <c r="R207" s="120">
        <v>7</v>
      </c>
      <c r="S207" s="120">
        <v>10</v>
      </c>
      <c r="T207" s="120">
        <v>10</v>
      </c>
      <c r="U207" s="120">
        <v>8</v>
      </c>
      <c r="V207" s="120">
        <v>10</v>
      </c>
      <c r="W207" s="120">
        <v>8</v>
      </c>
      <c r="X207" s="120">
        <v>0</v>
      </c>
      <c r="Y207" s="111">
        <v>10</v>
      </c>
      <c r="Z207" s="111">
        <v>5</v>
      </c>
      <c r="AA207" s="111">
        <v>16</v>
      </c>
      <c r="AB207" s="112">
        <v>7</v>
      </c>
      <c r="AC207" s="112">
        <v>6</v>
      </c>
      <c r="AD207" s="112">
        <v>3</v>
      </c>
      <c r="AE207" s="112">
        <v>7</v>
      </c>
      <c r="AF207" s="112">
        <v>2</v>
      </c>
      <c r="AG207" s="112">
        <v>6</v>
      </c>
      <c r="AH207" s="112">
        <v>3</v>
      </c>
      <c r="AI207" s="112">
        <v>7</v>
      </c>
      <c r="AJ207" s="112">
        <v>2</v>
      </c>
      <c r="AK207" s="112">
        <v>2</v>
      </c>
      <c r="AL207" s="112">
        <v>1</v>
      </c>
      <c r="AM207" s="83"/>
      <c r="AN207" s="14"/>
      <c r="AO207" s="14"/>
      <c r="AP207" s="14"/>
      <c r="AQ207" s="19"/>
      <c r="AR207" s="48"/>
    </row>
    <row r="208" spans="1:44" hidden="1" x14ac:dyDescent="0.25">
      <c r="A208" s="81" t="s">
        <v>210</v>
      </c>
      <c r="B208" s="81" t="s">
        <v>294</v>
      </c>
      <c r="C208" s="95" t="s">
        <v>61</v>
      </c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99">
        <v>8</v>
      </c>
      <c r="X208" s="99">
        <v>9</v>
      </c>
      <c r="Y208" s="112">
        <v>14</v>
      </c>
      <c r="Z208" s="112">
        <v>16</v>
      </c>
      <c r="AA208" s="112">
        <v>16</v>
      </c>
      <c r="AB208" s="112">
        <v>19</v>
      </c>
      <c r="AC208" s="112">
        <v>19</v>
      </c>
      <c r="AD208" s="111">
        <v>20</v>
      </c>
      <c r="AE208" s="116">
        <v>14</v>
      </c>
      <c r="AF208" s="112">
        <v>0</v>
      </c>
      <c r="AG208" s="112"/>
      <c r="AH208" s="112">
        <v>3</v>
      </c>
      <c r="AI208" s="112"/>
      <c r="AJ208" s="112">
        <v>0</v>
      </c>
      <c r="AK208" s="112">
        <v>1</v>
      </c>
      <c r="AL208" s="112">
        <v>1</v>
      </c>
      <c r="AM208" s="83"/>
      <c r="AN208" s="14"/>
      <c r="AO208" s="14"/>
      <c r="AP208" s="14"/>
      <c r="AQ208" s="19"/>
      <c r="AR208" s="48"/>
    </row>
    <row r="209" spans="1:44" ht="25.5" hidden="1" x14ac:dyDescent="0.25">
      <c r="A209" s="81" t="s">
        <v>211</v>
      </c>
      <c r="B209" s="81" t="s">
        <v>295</v>
      </c>
      <c r="C209" s="95" t="s">
        <v>63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99">
        <v>19</v>
      </c>
      <c r="V209" s="99">
        <v>18</v>
      </c>
      <c r="W209" s="99">
        <v>3</v>
      </c>
      <c r="X209" s="99">
        <v>1</v>
      </c>
      <c r="Y209" s="111">
        <v>0</v>
      </c>
      <c r="Z209" s="111">
        <v>1</v>
      </c>
      <c r="AA209" s="111">
        <v>2</v>
      </c>
      <c r="AB209" s="112">
        <v>2</v>
      </c>
      <c r="AC209" s="112">
        <v>1</v>
      </c>
      <c r="AD209" s="112">
        <v>3</v>
      </c>
      <c r="AE209" s="116">
        <v>2</v>
      </c>
      <c r="AF209" s="112">
        <v>2</v>
      </c>
      <c r="AG209" s="112">
        <v>1</v>
      </c>
      <c r="AH209" s="112">
        <v>5</v>
      </c>
      <c r="AI209" s="112"/>
      <c r="AJ209" s="112">
        <v>2</v>
      </c>
      <c r="AK209" s="112">
        <v>1</v>
      </c>
      <c r="AL209" s="112"/>
      <c r="AM209" s="83"/>
      <c r="AN209" s="14"/>
      <c r="AO209" s="14"/>
      <c r="AP209" s="14"/>
      <c r="AQ209" s="19"/>
      <c r="AR209" s="48"/>
    </row>
    <row r="210" spans="1:44" hidden="1" x14ac:dyDescent="0.25">
      <c r="A210" s="81" t="s">
        <v>212</v>
      </c>
      <c r="B210" s="81" t="s">
        <v>296</v>
      </c>
      <c r="C210" s="106" t="s">
        <v>65</v>
      </c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112"/>
      <c r="Z210" s="112"/>
      <c r="AA210" s="112"/>
      <c r="AB210" s="112"/>
      <c r="AC210" s="112"/>
      <c r="AD210" s="112"/>
      <c r="AE210" s="112">
        <v>0</v>
      </c>
      <c r="AF210" s="112">
        <v>0</v>
      </c>
      <c r="AG210" s="112">
        <v>0</v>
      </c>
      <c r="AH210" s="112"/>
      <c r="AI210" s="112"/>
      <c r="AJ210" s="112">
        <v>0</v>
      </c>
      <c r="AK210" s="112"/>
      <c r="AL210" s="112"/>
      <c r="AM210" s="83"/>
      <c r="AN210" s="14"/>
      <c r="AO210" s="14"/>
      <c r="AP210" s="14"/>
      <c r="AQ210" s="19"/>
      <c r="AR210" s="48"/>
    </row>
    <row r="211" spans="1:44" hidden="1" x14ac:dyDescent="0.25">
      <c r="A211" s="81"/>
      <c r="B211" s="81"/>
      <c r="C211" s="213" t="s">
        <v>657</v>
      </c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>
        <v>1</v>
      </c>
      <c r="AM211" s="83"/>
      <c r="AN211" s="14"/>
      <c r="AO211" s="14"/>
      <c r="AP211" s="14"/>
      <c r="AQ211" s="19"/>
      <c r="AR211" s="48"/>
    </row>
    <row r="212" spans="1:44" hidden="1" x14ac:dyDescent="0.25">
      <c r="A212" s="81"/>
      <c r="B212" s="117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83"/>
      <c r="AN212" s="14"/>
      <c r="AO212" s="14"/>
      <c r="AP212" s="14"/>
      <c r="AQ212" s="19"/>
      <c r="AR212" s="48"/>
    </row>
    <row r="213" spans="1:44" hidden="1" x14ac:dyDescent="0.25">
      <c r="A213" s="20">
        <v>4</v>
      </c>
      <c r="B213" s="81">
        <f>B198+1</f>
        <v>13</v>
      </c>
      <c r="C213" s="119" t="s">
        <v>50</v>
      </c>
      <c r="D213" s="20">
        <v>4467</v>
      </c>
      <c r="E213" s="20">
        <v>4</v>
      </c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83"/>
      <c r="AN213" s="14"/>
      <c r="AO213" s="14"/>
      <c r="AP213" s="14"/>
      <c r="AQ213" s="19"/>
      <c r="AR213" s="48"/>
    </row>
    <row r="214" spans="1:44" ht="25.5" hidden="1" x14ac:dyDescent="0.25">
      <c r="A214" s="18"/>
      <c r="B214" s="117"/>
      <c r="C214" s="95"/>
      <c r="D214" s="96" t="s">
        <v>40</v>
      </c>
      <c r="E214" s="96" t="s">
        <v>41</v>
      </c>
      <c r="F214" s="96" t="s">
        <v>42</v>
      </c>
      <c r="G214" s="96" t="s">
        <v>43</v>
      </c>
      <c r="H214" s="96" t="s">
        <v>44</v>
      </c>
      <c r="I214" s="96" t="s">
        <v>45</v>
      </c>
      <c r="J214" s="96" t="s">
        <v>46</v>
      </c>
      <c r="K214" s="96" t="s">
        <v>47</v>
      </c>
      <c r="L214" s="96" t="s">
        <v>48</v>
      </c>
      <c r="M214" s="96"/>
      <c r="N214" s="96" t="s">
        <v>49</v>
      </c>
      <c r="O214" s="96" t="s">
        <v>19</v>
      </c>
      <c r="P214" s="96" t="s">
        <v>20</v>
      </c>
      <c r="Q214" s="96" t="s">
        <v>21</v>
      </c>
      <c r="R214" s="96" t="s">
        <v>22</v>
      </c>
      <c r="S214" s="96" t="s">
        <v>23</v>
      </c>
      <c r="T214" s="96" t="s">
        <v>24</v>
      </c>
      <c r="U214" s="96" t="s">
        <v>25</v>
      </c>
      <c r="V214" s="96" t="s">
        <v>26</v>
      </c>
      <c r="W214" s="96" t="s">
        <v>27</v>
      </c>
      <c r="X214" s="96" t="s">
        <v>28</v>
      </c>
      <c r="Y214" s="110" t="s">
        <v>29</v>
      </c>
      <c r="Z214" s="110" t="s">
        <v>3</v>
      </c>
      <c r="AA214" s="110" t="s">
        <v>4</v>
      </c>
      <c r="AB214" s="110" t="s">
        <v>5</v>
      </c>
      <c r="AC214" s="110" t="s">
        <v>6</v>
      </c>
      <c r="AD214" s="110" t="s">
        <v>7</v>
      </c>
      <c r="AE214" s="110" t="s">
        <v>8</v>
      </c>
      <c r="AF214" s="110" t="s">
        <v>166</v>
      </c>
      <c r="AG214" s="110" t="s">
        <v>624</v>
      </c>
      <c r="AH214" s="110" t="s">
        <v>633</v>
      </c>
      <c r="AI214" s="110" t="s">
        <v>644</v>
      </c>
      <c r="AJ214" s="110" t="s">
        <v>646</v>
      </c>
      <c r="AK214" s="110"/>
      <c r="AL214" s="110"/>
      <c r="AM214" s="83"/>
      <c r="AN214" s="14"/>
      <c r="AO214" s="14"/>
      <c r="AP214" s="14"/>
      <c r="AQ214" s="19"/>
      <c r="AR214" s="48"/>
    </row>
    <row r="215" spans="1:44" hidden="1" x14ac:dyDescent="0.25">
      <c r="A215" s="81" t="s">
        <v>202</v>
      </c>
      <c r="B215" s="81" t="s">
        <v>297</v>
      </c>
      <c r="C215" s="95" t="s">
        <v>9</v>
      </c>
      <c r="D215" s="120">
        <v>44</v>
      </c>
      <c r="E215" s="120">
        <v>61</v>
      </c>
      <c r="F215" s="120">
        <v>44</v>
      </c>
      <c r="G215" s="120">
        <v>62</v>
      </c>
      <c r="H215" s="120">
        <v>66</v>
      </c>
      <c r="I215" s="120">
        <v>63</v>
      </c>
      <c r="J215" s="120">
        <v>108</v>
      </c>
      <c r="K215" s="120">
        <v>77</v>
      </c>
      <c r="L215" s="120">
        <v>116</v>
      </c>
      <c r="M215" s="120"/>
      <c r="N215" s="120">
        <v>97</v>
      </c>
      <c r="O215" s="120">
        <v>96</v>
      </c>
      <c r="P215" s="120">
        <v>81</v>
      </c>
      <c r="Q215" s="120">
        <v>108</v>
      </c>
      <c r="R215" s="120">
        <v>92</v>
      </c>
      <c r="S215" s="120">
        <v>76</v>
      </c>
      <c r="T215" s="120">
        <v>61</v>
      </c>
      <c r="U215" s="120">
        <v>56</v>
      </c>
      <c r="V215" s="120">
        <v>59</v>
      </c>
      <c r="W215" s="120">
        <v>221</v>
      </c>
      <c r="X215" s="120">
        <v>42</v>
      </c>
      <c r="Y215" s="111">
        <v>388</v>
      </c>
      <c r="Z215" s="111">
        <v>68</v>
      </c>
      <c r="AA215" s="111">
        <v>188</v>
      </c>
      <c r="AB215" s="112">
        <v>38</v>
      </c>
      <c r="AC215" s="112">
        <v>92</v>
      </c>
      <c r="AD215" s="112">
        <v>33</v>
      </c>
      <c r="AE215" s="113">
        <v>33</v>
      </c>
      <c r="AF215" s="113">
        <v>43</v>
      </c>
      <c r="AG215" s="113">
        <v>45</v>
      </c>
      <c r="AH215" s="113">
        <v>33</v>
      </c>
      <c r="AI215" s="113">
        <v>49</v>
      </c>
      <c r="AJ215" s="113">
        <v>31</v>
      </c>
      <c r="AK215" s="113">
        <v>36</v>
      </c>
      <c r="AL215" s="113">
        <v>18</v>
      </c>
      <c r="AM215" s="83"/>
      <c r="AN215" s="14"/>
      <c r="AO215" s="14"/>
      <c r="AP215" s="14"/>
      <c r="AQ215" s="19"/>
      <c r="AR215" s="48"/>
    </row>
    <row r="216" spans="1:44" hidden="1" x14ac:dyDescent="0.25">
      <c r="A216" s="81" t="s">
        <v>203</v>
      </c>
      <c r="B216" s="81" t="s">
        <v>298</v>
      </c>
      <c r="C216" s="95" t="s">
        <v>10</v>
      </c>
      <c r="D216" s="120">
        <v>41</v>
      </c>
      <c r="E216" s="120">
        <v>58</v>
      </c>
      <c r="F216" s="120">
        <v>40</v>
      </c>
      <c r="G216" s="120">
        <v>62</v>
      </c>
      <c r="H216" s="120">
        <v>66</v>
      </c>
      <c r="I216" s="120">
        <v>61</v>
      </c>
      <c r="J216" s="120">
        <v>102</v>
      </c>
      <c r="K216" s="120">
        <v>73</v>
      </c>
      <c r="L216" s="120">
        <v>109</v>
      </c>
      <c r="M216" s="120"/>
      <c r="N216" s="120">
        <v>95</v>
      </c>
      <c r="O216" s="120">
        <v>91</v>
      </c>
      <c r="P216" s="120">
        <v>77</v>
      </c>
      <c r="Q216" s="120">
        <v>103</v>
      </c>
      <c r="R216" s="120">
        <v>88</v>
      </c>
      <c r="S216" s="120">
        <v>72</v>
      </c>
      <c r="T216" s="120">
        <v>58</v>
      </c>
      <c r="U216" s="120">
        <v>53</v>
      </c>
      <c r="V216" s="120">
        <v>56</v>
      </c>
      <c r="W216" s="120">
        <v>210</v>
      </c>
      <c r="X216" s="120">
        <v>36</v>
      </c>
      <c r="Y216" s="111">
        <v>215</v>
      </c>
      <c r="Z216" s="111">
        <v>59</v>
      </c>
      <c r="AA216" s="111">
        <v>177</v>
      </c>
      <c r="AB216" s="112">
        <v>29</v>
      </c>
      <c r="AC216" s="112">
        <v>79</v>
      </c>
      <c r="AD216" s="112">
        <v>33</v>
      </c>
      <c r="AE216" s="112">
        <v>27</v>
      </c>
      <c r="AF216" s="112">
        <v>31</v>
      </c>
      <c r="AG216" s="112">
        <v>32</v>
      </c>
      <c r="AH216" s="112">
        <v>24</v>
      </c>
      <c r="AI216" s="112">
        <v>38</v>
      </c>
      <c r="AJ216" s="112">
        <v>22</v>
      </c>
      <c r="AK216" s="112">
        <v>27</v>
      </c>
      <c r="AL216" s="112">
        <v>14</v>
      </c>
      <c r="AM216" s="83"/>
      <c r="AN216" s="14"/>
      <c r="AO216" s="14"/>
      <c r="AP216" s="14"/>
      <c r="AQ216" s="19"/>
      <c r="AR216" s="48"/>
    </row>
    <row r="217" spans="1:44" hidden="1" x14ac:dyDescent="0.25">
      <c r="A217" s="81" t="s">
        <v>204</v>
      </c>
      <c r="B217" s="81" t="s">
        <v>299</v>
      </c>
      <c r="C217" s="95" t="s">
        <v>53</v>
      </c>
      <c r="D217" s="120">
        <v>12</v>
      </c>
      <c r="E217" s="120">
        <v>10</v>
      </c>
      <c r="F217" s="120">
        <v>10</v>
      </c>
      <c r="G217" s="120">
        <v>10</v>
      </c>
      <c r="H217" s="120">
        <v>13</v>
      </c>
      <c r="I217" s="120">
        <v>11</v>
      </c>
      <c r="J217" s="120">
        <v>28</v>
      </c>
      <c r="K217" s="120">
        <v>16</v>
      </c>
      <c r="L217" s="120">
        <v>37</v>
      </c>
      <c r="M217" s="120"/>
      <c r="N217" s="120">
        <v>22</v>
      </c>
      <c r="O217" s="120">
        <v>20</v>
      </c>
      <c r="P217" s="120">
        <v>16</v>
      </c>
      <c r="Q217" s="120">
        <v>20</v>
      </c>
      <c r="R217" s="120">
        <v>16</v>
      </c>
      <c r="S217" s="120">
        <v>21</v>
      </c>
      <c r="T217" s="120">
        <v>8</v>
      </c>
      <c r="U217" s="120">
        <v>12</v>
      </c>
      <c r="V217" s="120">
        <v>10</v>
      </c>
      <c r="W217" s="120">
        <v>85</v>
      </c>
      <c r="X217" s="120">
        <v>10</v>
      </c>
      <c r="Y217" s="111">
        <v>72</v>
      </c>
      <c r="Z217" s="111">
        <v>22</v>
      </c>
      <c r="AA217" s="111">
        <v>18</v>
      </c>
      <c r="AB217" s="112">
        <v>9</v>
      </c>
      <c r="AC217" s="112">
        <v>25</v>
      </c>
      <c r="AD217" s="112">
        <v>10</v>
      </c>
      <c r="AE217" s="112">
        <v>12</v>
      </c>
      <c r="AF217" s="112">
        <v>5</v>
      </c>
      <c r="AG217" s="112">
        <v>8</v>
      </c>
      <c r="AH217" s="112">
        <v>4</v>
      </c>
      <c r="AI217" s="112">
        <v>12</v>
      </c>
      <c r="AJ217" s="112">
        <v>8</v>
      </c>
      <c r="AK217" s="112">
        <v>15</v>
      </c>
      <c r="AL217" s="112">
        <v>5</v>
      </c>
      <c r="AM217" s="83"/>
      <c r="AN217" s="14"/>
      <c r="AO217" s="14"/>
      <c r="AP217" s="14"/>
      <c r="AQ217" s="19"/>
      <c r="AR217" s="48"/>
    </row>
    <row r="218" spans="1:44" hidden="1" x14ac:dyDescent="0.25">
      <c r="A218" s="81" t="s">
        <v>205</v>
      </c>
      <c r="B218" s="81" t="s">
        <v>300</v>
      </c>
      <c r="C218" s="95" t="s">
        <v>54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>
        <v>0</v>
      </c>
      <c r="Y218" s="111">
        <v>0</v>
      </c>
      <c r="Z218" s="111">
        <v>0</v>
      </c>
      <c r="AA218" s="111">
        <v>0</v>
      </c>
      <c r="AB218" s="112">
        <v>0</v>
      </c>
      <c r="AC218" s="112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/>
      <c r="AI218" s="112"/>
      <c r="AJ218" s="112">
        <v>0</v>
      </c>
      <c r="AK218" s="112"/>
      <c r="AL218" s="112"/>
      <c r="AM218" s="83"/>
      <c r="AN218" s="14"/>
      <c r="AO218" s="14"/>
      <c r="AP218" s="14"/>
      <c r="AQ218" s="19"/>
      <c r="AR218" s="48"/>
    </row>
    <row r="219" spans="1:44" ht="25.5" hidden="1" x14ac:dyDescent="0.25">
      <c r="A219" s="81" t="s">
        <v>206</v>
      </c>
      <c r="B219" s="81" t="s">
        <v>301</v>
      </c>
      <c r="C219" s="95" t="s">
        <v>89</v>
      </c>
      <c r="D219" s="120">
        <v>2</v>
      </c>
      <c r="E219" s="120">
        <v>0</v>
      </c>
      <c r="F219" s="120">
        <v>0</v>
      </c>
      <c r="G219" s="120">
        <v>2</v>
      </c>
      <c r="H219" s="120">
        <v>1</v>
      </c>
      <c r="I219" s="120">
        <v>0</v>
      </c>
      <c r="J219" s="120">
        <v>2</v>
      </c>
      <c r="K219" s="120">
        <v>6</v>
      </c>
      <c r="L219" s="120">
        <v>2</v>
      </c>
      <c r="M219" s="120"/>
      <c r="N219" s="120">
        <v>7</v>
      </c>
      <c r="O219" s="120">
        <v>2</v>
      </c>
      <c r="P219" s="120">
        <v>3</v>
      </c>
      <c r="Q219" s="120">
        <v>1</v>
      </c>
      <c r="R219" s="120">
        <v>1</v>
      </c>
      <c r="S219" s="120">
        <v>0</v>
      </c>
      <c r="T219" s="120">
        <v>1</v>
      </c>
      <c r="U219" s="120">
        <v>0</v>
      </c>
      <c r="V219" s="120">
        <v>1</v>
      </c>
      <c r="W219" s="120">
        <v>2</v>
      </c>
      <c r="X219" s="120">
        <v>0</v>
      </c>
      <c r="Y219" s="111">
        <v>0</v>
      </c>
      <c r="Z219" s="111">
        <v>2</v>
      </c>
      <c r="AA219" s="111">
        <v>0</v>
      </c>
      <c r="AB219" s="112">
        <v>0</v>
      </c>
      <c r="AC219" s="112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/>
      <c r="AI219" s="112"/>
      <c r="AJ219" s="112">
        <v>0</v>
      </c>
      <c r="AK219" s="112"/>
      <c r="AL219" s="112"/>
      <c r="AM219" s="83"/>
      <c r="AN219" s="14"/>
      <c r="AO219" s="14"/>
      <c r="AP219" s="14"/>
      <c r="AQ219" s="19"/>
      <c r="AR219" s="48"/>
    </row>
    <row r="220" spans="1:44" ht="25.5" hidden="1" x14ac:dyDescent="0.25">
      <c r="A220" s="81" t="s">
        <v>207</v>
      </c>
      <c r="B220" s="81" t="s">
        <v>302</v>
      </c>
      <c r="C220" s="95" t="s">
        <v>55</v>
      </c>
      <c r="D220" s="120">
        <v>9</v>
      </c>
      <c r="E220" s="120">
        <v>24</v>
      </c>
      <c r="F220" s="120">
        <v>8</v>
      </c>
      <c r="G220" s="120">
        <v>22</v>
      </c>
      <c r="H220" s="120">
        <v>22</v>
      </c>
      <c r="I220" s="120">
        <v>29</v>
      </c>
      <c r="J220" s="120">
        <v>20</v>
      </c>
      <c r="K220" s="120">
        <v>20</v>
      </c>
      <c r="L220" s="120">
        <v>21</v>
      </c>
      <c r="M220" s="120"/>
      <c r="N220" s="120">
        <v>26</v>
      </c>
      <c r="O220" s="120">
        <v>28</v>
      </c>
      <c r="P220" s="120">
        <v>21</v>
      </c>
      <c r="Q220" s="120">
        <v>16</v>
      </c>
      <c r="R220" s="120">
        <v>23</v>
      </c>
      <c r="S220" s="120">
        <v>20</v>
      </c>
      <c r="T220" s="120">
        <v>18</v>
      </c>
      <c r="U220" s="120">
        <v>10</v>
      </c>
      <c r="V220" s="120">
        <v>17</v>
      </c>
      <c r="W220" s="120">
        <v>11</v>
      </c>
      <c r="X220" s="120">
        <v>9</v>
      </c>
      <c r="Y220" s="111">
        <v>11</v>
      </c>
      <c r="Z220" s="111">
        <v>10</v>
      </c>
      <c r="AA220" s="111">
        <v>6</v>
      </c>
      <c r="AB220" s="112">
        <v>11</v>
      </c>
      <c r="AC220" s="112">
        <v>6</v>
      </c>
      <c r="AD220" s="112">
        <v>5</v>
      </c>
      <c r="AE220" s="112">
        <v>8</v>
      </c>
      <c r="AF220" s="112">
        <v>10</v>
      </c>
      <c r="AG220" s="112">
        <v>13</v>
      </c>
      <c r="AH220" s="112">
        <v>10</v>
      </c>
      <c r="AI220" s="112">
        <v>7</v>
      </c>
      <c r="AJ220" s="112">
        <v>2</v>
      </c>
      <c r="AK220" s="112">
        <v>3</v>
      </c>
      <c r="AL220" s="112">
        <v>3</v>
      </c>
      <c r="AM220" s="83"/>
      <c r="AN220" s="14"/>
      <c r="AO220" s="14"/>
      <c r="AP220" s="14"/>
      <c r="AQ220" s="19"/>
      <c r="AR220" s="48"/>
    </row>
    <row r="221" spans="1:44" hidden="1" x14ac:dyDescent="0.25">
      <c r="A221" s="81" t="s">
        <v>208</v>
      </c>
      <c r="B221" s="81" t="s">
        <v>303</v>
      </c>
      <c r="C221" s="95" t="s">
        <v>57</v>
      </c>
      <c r="D221" s="120">
        <v>5</v>
      </c>
      <c r="E221" s="120">
        <v>9</v>
      </c>
      <c r="F221" s="120">
        <v>4</v>
      </c>
      <c r="G221" s="120">
        <v>8</v>
      </c>
      <c r="H221" s="120">
        <v>9</v>
      </c>
      <c r="I221" s="120">
        <v>6</v>
      </c>
      <c r="J221" s="120">
        <v>17</v>
      </c>
      <c r="K221" s="120">
        <v>8</v>
      </c>
      <c r="L221" s="120">
        <v>12</v>
      </c>
      <c r="M221" s="120"/>
      <c r="N221" s="120">
        <v>16</v>
      </c>
      <c r="O221" s="120">
        <v>3</v>
      </c>
      <c r="P221" s="120">
        <v>5</v>
      </c>
      <c r="Q221" s="120">
        <v>13</v>
      </c>
      <c r="R221" s="120">
        <v>18</v>
      </c>
      <c r="S221" s="120">
        <v>9</v>
      </c>
      <c r="T221" s="120">
        <v>11</v>
      </c>
      <c r="U221" s="120">
        <v>9</v>
      </c>
      <c r="V221" s="120">
        <v>8</v>
      </c>
      <c r="W221" s="120">
        <v>4</v>
      </c>
      <c r="X221" s="120">
        <v>0</v>
      </c>
      <c r="Y221" s="111">
        <v>18</v>
      </c>
      <c r="Z221" s="111">
        <v>11</v>
      </c>
      <c r="AA221" s="111">
        <v>6</v>
      </c>
      <c r="AB221" s="112">
        <v>7</v>
      </c>
      <c r="AC221" s="112">
        <v>6</v>
      </c>
      <c r="AD221" s="112">
        <v>8</v>
      </c>
      <c r="AE221" s="112">
        <v>8</v>
      </c>
      <c r="AF221" s="112">
        <v>9</v>
      </c>
      <c r="AG221" s="112">
        <v>8</v>
      </c>
      <c r="AH221" s="112">
        <v>3</v>
      </c>
      <c r="AI221" s="112">
        <v>8</v>
      </c>
      <c r="AJ221" s="112">
        <v>6</v>
      </c>
      <c r="AK221" s="112">
        <v>4</v>
      </c>
      <c r="AL221" s="112">
        <v>5</v>
      </c>
      <c r="AM221" s="83"/>
      <c r="AN221" s="14"/>
      <c r="AO221" s="14"/>
      <c r="AP221" s="14"/>
      <c r="AQ221" s="19"/>
      <c r="AR221" s="48"/>
    </row>
    <row r="222" spans="1:44" hidden="1" x14ac:dyDescent="0.25">
      <c r="A222" s="81" t="s">
        <v>209</v>
      </c>
      <c r="B222" s="81" t="s">
        <v>304</v>
      </c>
      <c r="C222" s="95" t="s">
        <v>59</v>
      </c>
      <c r="D222" s="120"/>
      <c r="E222" s="120"/>
      <c r="F222" s="120"/>
      <c r="G222" s="120"/>
      <c r="H222" s="120"/>
      <c r="I222" s="120"/>
      <c r="J222" s="120"/>
      <c r="K222" s="120"/>
      <c r="L222" s="120">
        <v>2</v>
      </c>
      <c r="M222" s="120"/>
      <c r="N222" s="120"/>
      <c r="O222" s="120">
        <v>8</v>
      </c>
      <c r="P222" s="120">
        <v>6</v>
      </c>
      <c r="Q222" s="120">
        <v>6</v>
      </c>
      <c r="R222" s="120">
        <v>4</v>
      </c>
      <c r="S222" s="120">
        <v>7</v>
      </c>
      <c r="T222" s="120">
        <v>4</v>
      </c>
      <c r="U222" s="120">
        <v>5</v>
      </c>
      <c r="V222" s="120">
        <v>3</v>
      </c>
      <c r="W222" s="120">
        <v>7</v>
      </c>
      <c r="X222" s="120">
        <v>0</v>
      </c>
      <c r="Y222" s="111">
        <v>8</v>
      </c>
      <c r="Z222" s="111">
        <v>6</v>
      </c>
      <c r="AA222" s="111">
        <v>2</v>
      </c>
      <c r="AB222" s="112">
        <v>5</v>
      </c>
      <c r="AC222" s="112">
        <v>0</v>
      </c>
      <c r="AD222" s="112">
        <v>3</v>
      </c>
      <c r="AE222" s="112">
        <v>9</v>
      </c>
      <c r="AF222" s="112">
        <v>6</v>
      </c>
      <c r="AG222" s="112">
        <v>5</v>
      </c>
      <c r="AH222" s="112">
        <v>1</v>
      </c>
      <c r="AI222" s="112">
        <v>2</v>
      </c>
      <c r="AJ222" s="112">
        <v>2</v>
      </c>
      <c r="AK222" s="112">
        <v>3</v>
      </c>
      <c r="AL222" s="112">
        <v>4</v>
      </c>
      <c r="AM222" s="83"/>
      <c r="AN222" s="14"/>
      <c r="AO222" s="14"/>
      <c r="AP222" s="14"/>
      <c r="AQ222" s="19"/>
      <c r="AR222" s="48"/>
    </row>
    <row r="223" spans="1:44" hidden="1" x14ac:dyDescent="0.25">
      <c r="A223" s="81" t="s">
        <v>210</v>
      </c>
      <c r="B223" s="81" t="s">
        <v>305</v>
      </c>
      <c r="C223" s="95" t="s">
        <v>61</v>
      </c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99">
        <v>73</v>
      </c>
      <c r="X223" s="99">
        <v>74</v>
      </c>
      <c r="Y223" s="112">
        <v>132</v>
      </c>
      <c r="Z223" s="112">
        <v>135</v>
      </c>
      <c r="AA223" s="112">
        <v>135</v>
      </c>
      <c r="AB223" s="112">
        <v>128</v>
      </c>
      <c r="AC223" s="112">
        <v>131</v>
      </c>
      <c r="AD223" s="111">
        <v>132</v>
      </c>
      <c r="AE223" s="116">
        <v>134</v>
      </c>
      <c r="AF223" s="112">
        <v>0</v>
      </c>
      <c r="AG223" s="112"/>
      <c r="AH223" s="112">
        <v>32</v>
      </c>
      <c r="AI223" s="112"/>
      <c r="AJ223" s="112">
        <v>0</v>
      </c>
      <c r="AK223" s="112"/>
      <c r="AL223" s="112"/>
      <c r="AM223" s="83"/>
      <c r="AN223" s="14"/>
      <c r="AO223" s="14"/>
      <c r="AP223" s="14"/>
      <c r="AQ223" s="19"/>
      <c r="AR223" s="48"/>
    </row>
    <row r="224" spans="1:44" ht="25.5" hidden="1" x14ac:dyDescent="0.25">
      <c r="A224" s="81" t="s">
        <v>211</v>
      </c>
      <c r="B224" s="81" t="s">
        <v>306</v>
      </c>
      <c r="C224" s="95" t="s">
        <v>63</v>
      </c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99">
        <v>2</v>
      </c>
      <c r="V224" s="99">
        <v>1</v>
      </c>
      <c r="W224" s="99">
        <v>6</v>
      </c>
      <c r="X224" s="99">
        <v>6</v>
      </c>
      <c r="Y224" s="111">
        <v>5</v>
      </c>
      <c r="Z224" s="111">
        <v>7</v>
      </c>
      <c r="AA224" s="111">
        <v>10</v>
      </c>
      <c r="AB224" s="112">
        <v>6</v>
      </c>
      <c r="AC224" s="112">
        <v>5</v>
      </c>
      <c r="AD224" s="112">
        <v>4</v>
      </c>
      <c r="AE224" s="116">
        <v>3</v>
      </c>
      <c r="AF224" s="112">
        <v>4</v>
      </c>
      <c r="AG224" s="112">
        <v>7</v>
      </c>
      <c r="AH224" s="112">
        <v>3</v>
      </c>
      <c r="AI224" s="112"/>
      <c r="AJ224" s="112">
        <v>2</v>
      </c>
      <c r="AK224" s="112">
        <v>1</v>
      </c>
      <c r="AL224" s="112"/>
      <c r="AM224" s="83"/>
      <c r="AN224" s="14"/>
      <c r="AO224" s="14"/>
      <c r="AP224" s="14"/>
      <c r="AQ224" s="19"/>
      <c r="AR224" s="48"/>
    </row>
    <row r="225" spans="1:44" hidden="1" x14ac:dyDescent="0.25">
      <c r="A225" s="81" t="s">
        <v>212</v>
      </c>
      <c r="B225" s="81" t="s">
        <v>307</v>
      </c>
      <c r="C225" s="106" t="s">
        <v>65</v>
      </c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112"/>
      <c r="Z225" s="112"/>
      <c r="AA225" s="112"/>
      <c r="AB225" s="112"/>
      <c r="AC225" s="112"/>
      <c r="AD225" s="112"/>
      <c r="AE225" s="112">
        <v>0</v>
      </c>
      <c r="AF225" s="112">
        <v>0</v>
      </c>
      <c r="AG225" s="112">
        <v>1</v>
      </c>
      <c r="AH225" s="112"/>
      <c r="AI225" s="112"/>
      <c r="AJ225" s="112">
        <v>0</v>
      </c>
      <c r="AK225" s="112"/>
      <c r="AL225" s="112"/>
      <c r="AM225" s="83"/>
      <c r="AN225" s="14"/>
      <c r="AO225" s="14"/>
      <c r="AP225" s="14"/>
      <c r="AQ225" s="19"/>
      <c r="AR225" s="48"/>
    </row>
    <row r="226" spans="1:44" hidden="1" x14ac:dyDescent="0.25">
      <c r="A226" s="81"/>
      <c r="B226" s="81"/>
      <c r="C226" s="213" t="s">
        <v>657</v>
      </c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>
        <v>1</v>
      </c>
      <c r="AM226" s="83"/>
      <c r="AN226" s="14"/>
      <c r="AO226" s="14"/>
      <c r="AP226" s="14"/>
      <c r="AQ226" s="19"/>
      <c r="AR226" s="48"/>
    </row>
    <row r="227" spans="1:44" hidden="1" x14ac:dyDescent="0.25">
      <c r="A227" s="81"/>
      <c r="B227" s="117"/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83"/>
      <c r="AN227" s="14"/>
      <c r="AO227" s="14"/>
      <c r="AP227" s="14"/>
      <c r="AQ227" s="19"/>
      <c r="AR227" s="48"/>
    </row>
    <row r="228" spans="1:44" hidden="1" x14ac:dyDescent="0.25">
      <c r="A228" s="20">
        <v>4</v>
      </c>
      <c r="B228" s="81">
        <f>B213+1</f>
        <v>14</v>
      </c>
      <c r="C228" s="119" t="s">
        <v>51</v>
      </c>
      <c r="D228" s="20">
        <v>90981</v>
      </c>
      <c r="E228" s="20">
        <v>4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125"/>
      <c r="R228" s="125"/>
      <c r="S228" s="125"/>
      <c r="T228" s="125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83"/>
      <c r="AN228" s="14"/>
      <c r="AO228" s="14"/>
      <c r="AP228" s="14"/>
      <c r="AQ228" s="19"/>
      <c r="AR228" s="48"/>
    </row>
    <row r="229" spans="1:44" ht="25.5" hidden="1" x14ac:dyDescent="0.25">
      <c r="A229" s="18"/>
      <c r="B229" s="117"/>
      <c r="C229" s="95"/>
      <c r="D229" s="96"/>
      <c r="E229" s="96" t="s">
        <v>41</v>
      </c>
      <c r="F229" s="96" t="s">
        <v>42</v>
      </c>
      <c r="G229" s="96" t="s">
        <v>43</v>
      </c>
      <c r="H229" s="96" t="s">
        <v>44</v>
      </c>
      <c r="I229" s="96" t="s">
        <v>45</v>
      </c>
      <c r="J229" s="96" t="s">
        <v>46</v>
      </c>
      <c r="K229" s="96" t="s">
        <v>47</v>
      </c>
      <c r="L229" s="96" t="s">
        <v>48</v>
      </c>
      <c r="M229" s="96"/>
      <c r="N229" s="96" t="s">
        <v>49</v>
      </c>
      <c r="O229" s="96" t="s">
        <v>19</v>
      </c>
      <c r="P229" s="96" t="s">
        <v>20</v>
      </c>
      <c r="Q229" s="96" t="s">
        <v>21</v>
      </c>
      <c r="R229" s="96" t="s">
        <v>22</v>
      </c>
      <c r="S229" s="96" t="s">
        <v>23</v>
      </c>
      <c r="T229" s="96" t="s">
        <v>24</v>
      </c>
      <c r="U229" s="96" t="s">
        <v>25</v>
      </c>
      <c r="V229" s="96" t="s">
        <v>26</v>
      </c>
      <c r="W229" s="96" t="s">
        <v>27</v>
      </c>
      <c r="X229" s="96" t="s">
        <v>28</v>
      </c>
      <c r="Y229" s="96" t="s">
        <v>29</v>
      </c>
      <c r="Z229" s="96" t="s">
        <v>3</v>
      </c>
      <c r="AA229" s="96" t="s">
        <v>4</v>
      </c>
      <c r="AB229" s="96" t="s">
        <v>5</v>
      </c>
      <c r="AC229" s="96" t="s">
        <v>6</v>
      </c>
      <c r="AD229" s="96" t="s">
        <v>7</v>
      </c>
      <c r="AE229" s="96" t="s">
        <v>8</v>
      </c>
      <c r="AF229" s="96" t="s">
        <v>166</v>
      </c>
      <c r="AG229" s="96" t="s">
        <v>624</v>
      </c>
      <c r="AH229" s="110" t="s">
        <v>633</v>
      </c>
      <c r="AI229" s="110" t="s">
        <v>644</v>
      </c>
      <c r="AJ229" s="110" t="s">
        <v>646</v>
      </c>
      <c r="AK229" s="110"/>
      <c r="AL229" s="110"/>
      <c r="AM229" s="83"/>
      <c r="AN229" s="14"/>
      <c r="AO229" s="14"/>
      <c r="AP229" s="14"/>
      <c r="AQ229" s="19"/>
      <c r="AR229" s="48"/>
    </row>
    <row r="230" spans="1:44" hidden="1" x14ac:dyDescent="0.25">
      <c r="A230" s="81" t="s">
        <v>202</v>
      </c>
      <c r="B230" s="81" t="s">
        <v>308</v>
      </c>
      <c r="C230" s="95" t="s">
        <v>9</v>
      </c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>
        <v>9</v>
      </c>
      <c r="Q230" s="129">
        <v>19</v>
      </c>
      <c r="R230" s="130">
        <v>17</v>
      </c>
      <c r="S230" s="130">
        <v>23</v>
      </c>
      <c r="T230" s="130">
        <v>18</v>
      </c>
      <c r="U230" s="130">
        <v>21</v>
      </c>
      <c r="V230" s="130">
        <v>18</v>
      </c>
      <c r="W230" s="130">
        <v>46</v>
      </c>
      <c r="X230" s="130">
        <v>18</v>
      </c>
      <c r="Y230" s="133">
        <v>66</v>
      </c>
      <c r="Z230" s="133">
        <v>18</v>
      </c>
      <c r="AA230" s="133">
        <v>74</v>
      </c>
      <c r="AB230" s="134">
        <v>12</v>
      </c>
      <c r="AC230" s="134">
        <v>43</v>
      </c>
      <c r="AD230" s="134">
        <v>16</v>
      </c>
      <c r="AE230" s="164">
        <v>18</v>
      </c>
      <c r="AF230" s="113">
        <v>12</v>
      </c>
      <c r="AG230" s="113">
        <v>17</v>
      </c>
      <c r="AH230" s="113">
        <v>12</v>
      </c>
      <c r="AI230" s="113">
        <v>9</v>
      </c>
      <c r="AJ230" s="113">
        <v>9</v>
      </c>
      <c r="AK230" s="113">
        <v>11</v>
      </c>
      <c r="AL230" s="113">
        <v>5</v>
      </c>
      <c r="AM230" s="83"/>
      <c r="AN230" s="14"/>
      <c r="AO230" s="14"/>
      <c r="AP230" s="14"/>
      <c r="AQ230" s="19"/>
      <c r="AR230" s="48"/>
    </row>
    <row r="231" spans="1:44" hidden="1" x14ac:dyDescent="0.25">
      <c r="A231" s="81" t="s">
        <v>203</v>
      </c>
      <c r="B231" s="81" t="s">
        <v>309</v>
      </c>
      <c r="C231" s="95" t="s">
        <v>10</v>
      </c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>
        <v>8</v>
      </c>
      <c r="Q231" s="129">
        <v>17</v>
      </c>
      <c r="R231" s="130">
        <v>15</v>
      </c>
      <c r="S231" s="130">
        <v>20</v>
      </c>
      <c r="T231" s="130">
        <v>16</v>
      </c>
      <c r="U231" s="130">
        <v>19</v>
      </c>
      <c r="V231" s="130">
        <v>16</v>
      </c>
      <c r="W231" s="130">
        <v>41</v>
      </c>
      <c r="X231" s="154">
        <v>14</v>
      </c>
      <c r="Y231" s="111">
        <v>34</v>
      </c>
      <c r="Z231" s="111">
        <v>18</v>
      </c>
      <c r="AA231" s="111">
        <v>68</v>
      </c>
      <c r="AB231" s="112">
        <v>10</v>
      </c>
      <c r="AC231" s="112">
        <v>38</v>
      </c>
      <c r="AD231" s="112">
        <v>15</v>
      </c>
      <c r="AE231" s="112">
        <v>13</v>
      </c>
      <c r="AF231" s="112">
        <v>12</v>
      </c>
      <c r="AG231" s="112">
        <v>14</v>
      </c>
      <c r="AH231" s="112">
        <v>12</v>
      </c>
      <c r="AI231" s="112">
        <v>8</v>
      </c>
      <c r="AJ231" s="112">
        <v>7</v>
      </c>
      <c r="AK231" s="112">
        <v>10</v>
      </c>
      <c r="AL231" s="112">
        <v>2</v>
      </c>
      <c r="AM231" s="83"/>
      <c r="AN231" s="14"/>
      <c r="AO231" s="14"/>
      <c r="AP231" s="14"/>
      <c r="AQ231" s="19"/>
      <c r="AR231" s="48"/>
    </row>
    <row r="232" spans="1:44" hidden="1" x14ac:dyDescent="0.25">
      <c r="A232" s="81" t="s">
        <v>204</v>
      </c>
      <c r="B232" s="81" t="s">
        <v>310</v>
      </c>
      <c r="C232" s="95" t="s">
        <v>53</v>
      </c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>
        <v>5</v>
      </c>
      <c r="Q232" s="129">
        <v>8</v>
      </c>
      <c r="R232" s="130">
        <v>6</v>
      </c>
      <c r="S232" s="130">
        <v>9</v>
      </c>
      <c r="T232" s="130">
        <v>7</v>
      </c>
      <c r="U232" s="130">
        <v>11</v>
      </c>
      <c r="V232" s="130">
        <v>8</v>
      </c>
      <c r="W232" s="130">
        <v>15</v>
      </c>
      <c r="X232" s="154">
        <v>8</v>
      </c>
      <c r="Y232" s="111">
        <v>17</v>
      </c>
      <c r="Z232" s="111">
        <v>11</v>
      </c>
      <c r="AA232" s="111">
        <v>14</v>
      </c>
      <c r="AB232" s="112">
        <v>7</v>
      </c>
      <c r="AC232" s="112">
        <v>19</v>
      </c>
      <c r="AD232" s="112">
        <v>9</v>
      </c>
      <c r="AE232" s="112">
        <v>7</v>
      </c>
      <c r="AF232" s="112">
        <v>7</v>
      </c>
      <c r="AG232" s="112">
        <v>6</v>
      </c>
      <c r="AH232" s="112">
        <v>7</v>
      </c>
      <c r="AI232" s="112">
        <v>5</v>
      </c>
      <c r="AJ232" s="112">
        <v>3</v>
      </c>
      <c r="AK232" s="112">
        <v>5</v>
      </c>
      <c r="AL232" s="112">
        <v>0</v>
      </c>
      <c r="AM232" s="83"/>
      <c r="AN232" s="14"/>
      <c r="AO232" s="14"/>
      <c r="AP232" s="14"/>
      <c r="AQ232" s="19"/>
      <c r="AR232" s="48"/>
    </row>
    <row r="233" spans="1:44" hidden="1" x14ac:dyDescent="0.25">
      <c r="A233" s="81" t="s">
        <v>205</v>
      </c>
      <c r="B233" s="81" t="s">
        <v>311</v>
      </c>
      <c r="C233" s="95" t="s">
        <v>54</v>
      </c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9"/>
      <c r="R233" s="130"/>
      <c r="S233" s="130"/>
      <c r="T233" s="130"/>
      <c r="U233" s="130"/>
      <c r="V233" s="130"/>
      <c r="W233" s="130"/>
      <c r="X233" s="154">
        <v>0</v>
      </c>
      <c r="Y233" s="111">
        <v>1</v>
      </c>
      <c r="Z233" s="111">
        <v>0</v>
      </c>
      <c r="AA233" s="111">
        <v>0</v>
      </c>
      <c r="AB233" s="112">
        <v>0</v>
      </c>
      <c r="AC233" s="112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/>
      <c r="AI233" s="112"/>
      <c r="AJ233" s="112">
        <v>0</v>
      </c>
      <c r="AK233" s="112"/>
      <c r="AL233" s="112"/>
      <c r="AM233" s="83"/>
      <c r="AN233" s="14"/>
      <c r="AO233" s="14"/>
      <c r="AP233" s="14"/>
      <c r="AQ233" s="19"/>
      <c r="AR233" s="48"/>
    </row>
    <row r="234" spans="1:44" ht="25.5" hidden="1" x14ac:dyDescent="0.25">
      <c r="A234" s="81" t="s">
        <v>206</v>
      </c>
      <c r="B234" s="81" t="s">
        <v>312</v>
      </c>
      <c r="C234" s="95" t="s">
        <v>89</v>
      </c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>
        <v>1</v>
      </c>
      <c r="Q234" s="129">
        <v>0</v>
      </c>
      <c r="R234" s="130">
        <v>0</v>
      </c>
      <c r="S234" s="130">
        <v>1</v>
      </c>
      <c r="T234" s="130">
        <v>1</v>
      </c>
      <c r="U234" s="130">
        <v>1</v>
      </c>
      <c r="V234" s="130">
        <v>0</v>
      </c>
      <c r="W234" s="130">
        <v>0</v>
      </c>
      <c r="X234" s="154">
        <v>0</v>
      </c>
      <c r="Y234" s="111">
        <v>0</v>
      </c>
      <c r="Z234" s="111">
        <v>0</v>
      </c>
      <c r="AA234" s="111">
        <v>0</v>
      </c>
      <c r="AB234" s="112">
        <v>0</v>
      </c>
      <c r="AC234" s="112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/>
      <c r="AI234" s="112"/>
      <c r="AJ234" s="112">
        <v>0</v>
      </c>
      <c r="AK234" s="112"/>
      <c r="AL234" s="112"/>
      <c r="AM234" s="83"/>
      <c r="AN234" s="14"/>
      <c r="AO234" s="14"/>
      <c r="AP234" s="14"/>
      <c r="AQ234" s="19"/>
      <c r="AR234" s="48"/>
    </row>
    <row r="235" spans="1:44" ht="25.5" hidden="1" x14ac:dyDescent="0.25">
      <c r="A235" s="81" t="s">
        <v>207</v>
      </c>
      <c r="B235" s="81" t="s">
        <v>313</v>
      </c>
      <c r="C235" s="95" t="s">
        <v>55</v>
      </c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>
        <v>0</v>
      </c>
      <c r="Q235" s="129">
        <v>1</v>
      </c>
      <c r="R235" s="130">
        <v>4</v>
      </c>
      <c r="S235" s="130">
        <v>1</v>
      </c>
      <c r="T235" s="130">
        <v>3</v>
      </c>
      <c r="U235" s="130">
        <v>1</v>
      </c>
      <c r="V235" s="130">
        <v>2</v>
      </c>
      <c r="W235" s="130">
        <v>1</v>
      </c>
      <c r="X235" s="154">
        <v>2</v>
      </c>
      <c r="Y235" s="111">
        <v>0</v>
      </c>
      <c r="Z235" s="111">
        <v>2</v>
      </c>
      <c r="AA235" s="111">
        <v>2</v>
      </c>
      <c r="AB235" s="112">
        <v>2</v>
      </c>
      <c r="AC235" s="112">
        <v>0</v>
      </c>
      <c r="AD235" s="112">
        <v>1</v>
      </c>
      <c r="AE235" s="112">
        <v>1</v>
      </c>
      <c r="AF235" s="112">
        <v>0</v>
      </c>
      <c r="AG235" s="112">
        <v>1</v>
      </c>
      <c r="AH235" s="112">
        <v>2</v>
      </c>
      <c r="AI235" s="112"/>
      <c r="AJ235" s="112">
        <v>0</v>
      </c>
      <c r="AK235" s="112">
        <v>1</v>
      </c>
      <c r="AL235" s="112"/>
      <c r="AM235" s="83"/>
      <c r="AN235" s="14"/>
      <c r="AO235" s="14"/>
      <c r="AP235" s="14"/>
      <c r="AQ235" s="19"/>
      <c r="AR235" s="48"/>
    </row>
    <row r="236" spans="1:44" hidden="1" x14ac:dyDescent="0.25">
      <c r="A236" s="81" t="s">
        <v>208</v>
      </c>
      <c r="B236" s="81" t="s">
        <v>314</v>
      </c>
      <c r="C236" s="95" t="s">
        <v>57</v>
      </c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>
        <v>0</v>
      </c>
      <c r="Q236" s="129">
        <v>0</v>
      </c>
      <c r="R236" s="130">
        <v>1</v>
      </c>
      <c r="S236" s="130">
        <v>0</v>
      </c>
      <c r="T236" s="130">
        <v>1</v>
      </c>
      <c r="U236" s="130">
        <v>1</v>
      </c>
      <c r="V236" s="130">
        <v>2</v>
      </c>
      <c r="W236" s="130">
        <v>2</v>
      </c>
      <c r="X236" s="154">
        <v>0</v>
      </c>
      <c r="Y236" s="111">
        <v>2</v>
      </c>
      <c r="Z236" s="111">
        <v>0</v>
      </c>
      <c r="AA236" s="111">
        <v>1</v>
      </c>
      <c r="AB236" s="112">
        <v>1</v>
      </c>
      <c r="AC236" s="112">
        <v>0</v>
      </c>
      <c r="AD236" s="112">
        <v>2</v>
      </c>
      <c r="AE236" s="112">
        <v>1</v>
      </c>
      <c r="AF236" s="112">
        <v>1</v>
      </c>
      <c r="AG236" s="112">
        <v>0</v>
      </c>
      <c r="AH236" s="112"/>
      <c r="AI236" s="112">
        <v>1</v>
      </c>
      <c r="AJ236" s="112">
        <v>1</v>
      </c>
      <c r="AK236" s="112"/>
      <c r="AL236" s="112">
        <v>4</v>
      </c>
      <c r="AM236" s="83"/>
      <c r="AN236" s="14"/>
      <c r="AO236" s="14"/>
      <c r="AP236" s="14"/>
      <c r="AQ236" s="19"/>
      <c r="AR236" s="48"/>
    </row>
    <row r="237" spans="1:44" hidden="1" x14ac:dyDescent="0.25">
      <c r="A237" s="81" t="s">
        <v>209</v>
      </c>
      <c r="B237" s="81" t="s">
        <v>315</v>
      </c>
      <c r="C237" s="95" t="s">
        <v>59</v>
      </c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>
        <v>0</v>
      </c>
      <c r="Q237" s="129">
        <v>0</v>
      </c>
      <c r="R237" s="130">
        <v>0</v>
      </c>
      <c r="S237" s="130">
        <v>0</v>
      </c>
      <c r="T237" s="130">
        <v>0</v>
      </c>
      <c r="U237" s="130">
        <v>0</v>
      </c>
      <c r="V237" s="130">
        <v>0</v>
      </c>
      <c r="W237" s="130"/>
      <c r="X237" s="154">
        <v>0</v>
      </c>
      <c r="Y237" s="111">
        <v>4</v>
      </c>
      <c r="Z237" s="111">
        <v>1</v>
      </c>
      <c r="AA237" s="111">
        <v>0</v>
      </c>
      <c r="AB237" s="112">
        <v>1</v>
      </c>
      <c r="AC237" s="112">
        <v>1</v>
      </c>
      <c r="AD237" s="112">
        <v>2</v>
      </c>
      <c r="AE237" s="112">
        <v>1</v>
      </c>
      <c r="AF237" s="112">
        <v>2</v>
      </c>
      <c r="AG237" s="112">
        <v>4</v>
      </c>
      <c r="AH237" s="112">
        <v>3</v>
      </c>
      <c r="AI237" s="112"/>
      <c r="AJ237" s="112">
        <v>2</v>
      </c>
      <c r="AK237" s="112">
        <v>4</v>
      </c>
      <c r="AL237" s="112">
        <v>1</v>
      </c>
      <c r="AM237" s="83"/>
      <c r="AN237" s="14"/>
      <c r="AO237" s="14"/>
      <c r="AP237" s="14"/>
      <c r="AQ237" s="19"/>
      <c r="AR237" s="48"/>
    </row>
    <row r="238" spans="1:44" hidden="1" x14ac:dyDescent="0.25">
      <c r="A238" s="81" t="s">
        <v>210</v>
      </c>
      <c r="B238" s="81" t="s">
        <v>316</v>
      </c>
      <c r="C238" s="95" t="s">
        <v>61</v>
      </c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9"/>
      <c r="R238" s="130"/>
      <c r="S238" s="130"/>
      <c r="T238" s="130"/>
      <c r="U238" s="130"/>
      <c r="V238" s="130"/>
      <c r="W238" s="138">
        <v>8</v>
      </c>
      <c r="X238" s="138">
        <v>8</v>
      </c>
      <c r="Y238" s="136">
        <v>11</v>
      </c>
      <c r="Z238" s="136">
        <v>11</v>
      </c>
      <c r="AA238" s="136">
        <v>12</v>
      </c>
      <c r="AB238" s="136">
        <v>13</v>
      </c>
      <c r="AC238" s="136">
        <v>14</v>
      </c>
      <c r="AD238" s="165">
        <v>14</v>
      </c>
      <c r="AE238" s="163">
        <v>9</v>
      </c>
      <c r="AF238" s="112">
        <v>0</v>
      </c>
      <c r="AG238" s="112"/>
      <c r="AH238" s="112">
        <v>6</v>
      </c>
      <c r="AI238" s="112"/>
      <c r="AJ238" s="112">
        <v>0</v>
      </c>
      <c r="AK238" s="112"/>
      <c r="AL238" s="112"/>
      <c r="AM238" s="83"/>
      <c r="AN238" s="14"/>
      <c r="AO238" s="14"/>
      <c r="AP238" s="14"/>
      <c r="AQ238" s="19"/>
      <c r="AR238" s="48"/>
    </row>
    <row r="239" spans="1:44" ht="25.5" hidden="1" x14ac:dyDescent="0.25">
      <c r="A239" s="81" t="s">
        <v>211</v>
      </c>
      <c r="B239" s="81" t="s">
        <v>317</v>
      </c>
      <c r="C239" s="95" t="s">
        <v>63</v>
      </c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9"/>
      <c r="R239" s="130"/>
      <c r="S239" s="130"/>
      <c r="T239" s="130"/>
      <c r="U239" s="99">
        <v>5</v>
      </c>
      <c r="V239" s="99">
        <v>6</v>
      </c>
      <c r="W239" s="99">
        <v>3</v>
      </c>
      <c r="X239" s="99">
        <v>2</v>
      </c>
      <c r="Y239" s="111">
        <v>4</v>
      </c>
      <c r="Z239" s="111">
        <v>2</v>
      </c>
      <c r="AA239" s="111">
        <v>3</v>
      </c>
      <c r="AB239" s="112">
        <v>5</v>
      </c>
      <c r="AC239" s="112">
        <v>7</v>
      </c>
      <c r="AD239" s="112">
        <v>9</v>
      </c>
      <c r="AE239" s="116">
        <v>12</v>
      </c>
      <c r="AF239" s="112">
        <v>11</v>
      </c>
      <c r="AG239" s="112">
        <v>10</v>
      </c>
      <c r="AH239" s="112"/>
      <c r="AI239" s="112"/>
      <c r="AJ239" s="112">
        <v>0</v>
      </c>
      <c r="AK239" s="112"/>
      <c r="AL239" s="112"/>
      <c r="AM239" s="83"/>
      <c r="AN239" s="14"/>
      <c r="AO239" s="14"/>
      <c r="AP239" s="14"/>
      <c r="AQ239" s="19"/>
      <c r="AR239" s="48"/>
    </row>
    <row r="240" spans="1:44" hidden="1" x14ac:dyDescent="0.25">
      <c r="A240" s="81" t="s">
        <v>212</v>
      </c>
      <c r="B240" s="81" t="s">
        <v>318</v>
      </c>
      <c r="C240" s="106" t="s">
        <v>65</v>
      </c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139"/>
      <c r="R240" s="99"/>
      <c r="S240" s="99"/>
      <c r="T240" s="99"/>
      <c r="U240" s="99"/>
      <c r="V240" s="99"/>
      <c r="W240" s="99"/>
      <c r="X240" s="99"/>
      <c r="Y240" s="112"/>
      <c r="Z240" s="112"/>
      <c r="AA240" s="112"/>
      <c r="AB240" s="112"/>
      <c r="AC240" s="112"/>
      <c r="AD240" s="112"/>
      <c r="AE240" s="112">
        <v>0</v>
      </c>
      <c r="AF240" s="112">
        <v>0</v>
      </c>
      <c r="AG240" s="112">
        <v>1</v>
      </c>
      <c r="AH240" s="112"/>
      <c r="AI240" s="112"/>
      <c r="AJ240" s="112">
        <v>1</v>
      </c>
      <c r="AK240" s="112"/>
      <c r="AL240" s="112">
        <v>1</v>
      </c>
      <c r="AM240" s="83"/>
      <c r="AN240" s="14"/>
      <c r="AO240" s="14"/>
      <c r="AP240" s="14"/>
      <c r="AQ240" s="19"/>
      <c r="AR240" s="48"/>
    </row>
    <row r="241" spans="1:44" hidden="1" x14ac:dyDescent="0.25">
      <c r="A241" s="81"/>
      <c r="B241" s="117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83"/>
      <c r="AN241" s="14"/>
      <c r="AO241" s="14"/>
      <c r="AP241" s="14"/>
      <c r="AQ241" s="19"/>
      <c r="AR241" s="48"/>
    </row>
    <row r="242" spans="1:44" hidden="1" x14ac:dyDescent="0.25">
      <c r="A242" s="20">
        <v>4</v>
      </c>
      <c r="B242" s="81">
        <f>B228+1</f>
        <v>15</v>
      </c>
      <c r="C242" s="119" t="s">
        <v>52</v>
      </c>
      <c r="D242" s="20">
        <v>1147</v>
      </c>
      <c r="E242" s="125">
        <v>4</v>
      </c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83"/>
      <c r="AN242" s="14"/>
      <c r="AO242" s="14"/>
      <c r="AP242" s="14"/>
      <c r="AQ242" s="19"/>
      <c r="AR242" s="48"/>
    </row>
    <row r="243" spans="1:44" ht="25.5" hidden="1" x14ac:dyDescent="0.25">
      <c r="A243" s="18"/>
      <c r="B243" s="117"/>
      <c r="C243" s="95"/>
      <c r="D243" s="96" t="s">
        <v>40</v>
      </c>
      <c r="E243" s="126" t="s">
        <v>41</v>
      </c>
      <c r="F243" s="127" t="s">
        <v>42</v>
      </c>
      <c r="G243" s="127" t="s">
        <v>43</v>
      </c>
      <c r="H243" s="127" t="s">
        <v>44</v>
      </c>
      <c r="I243" s="127" t="s">
        <v>45</v>
      </c>
      <c r="J243" s="127" t="s">
        <v>46</v>
      </c>
      <c r="K243" s="127" t="s">
        <v>47</v>
      </c>
      <c r="L243" s="127" t="s">
        <v>48</v>
      </c>
      <c r="M243" s="127"/>
      <c r="N243" s="127" t="s">
        <v>49</v>
      </c>
      <c r="O243" s="127" t="s">
        <v>19</v>
      </c>
      <c r="P243" s="127" t="s">
        <v>20</v>
      </c>
      <c r="Q243" s="127" t="s">
        <v>21</v>
      </c>
      <c r="R243" s="127" t="s">
        <v>22</v>
      </c>
      <c r="S243" s="127" t="s">
        <v>23</v>
      </c>
      <c r="T243" s="127" t="s">
        <v>24</v>
      </c>
      <c r="U243" s="127" t="s">
        <v>25</v>
      </c>
      <c r="V243" s="127" t="s">
        <v>26</v>
      </c>
      <c r="W243" s="127" t="s">
        <v>27</v>
      </c>
      <c r="X243" s="127" t="s">
        <v>28</v>
      </c>
      <c r="Y243" s="128" t="s">
        <v>29</v>
      </c>
      <c r="Z243" s="128" t="s">
        <v>3</v>
      </c>
      <c r="AA243" s="128" t="s">
        <v>4</v>
      </c>
      <c r="AB243" s="128" t="s">
        <v>5</v>
      </c>
      <c r="AC243" s="128" t="s">
        <v>6</v>
      </c>
      <c r="AD243" s="128" t="s">
        <v>7</v>
      </c>
      <c r="AE243" s="128" t="s">
        <v>8</v>
      </c>
      <c r="AF243" s="110" t="s">
        <v>166</v>
      </c>
      <c r="AG243" s="110" t="s">
        <v>624</v>
      </c>
      <c r="AH243" s="110" t="s">
        <v>633</v>
      </c>
      <c r="AI243" s="110" t="s">
        <v>644</v>
      </c>
      <c r="AJ243" s="110" t="s">
        <v>646</v>
      </c>
      <c r="AK243" s="110"/>
      <c r="AL243" s="110"/>
      <c r="AM243" s="83"/>
      <c r="AN243" s="14"/>
      <c r="AO243" s="14"/>
      <c r="AP243" s="14"/>
      <c r="AQ243" s="19"/>
      <c r="AR243" s="48"/>
    </row>
    <row r="244" spans="1:44" hidden="1" x14ac:dyDescent="0.25">
      <c r="A244" s="81" t="s">
        <v>202</v>
      </c>
      <c r="B244" s="81" t="s">
        <v>319</v>
      </c>
      <c r="C244" s="95" t="s">
        <v>9</v>
      </c>
      <c r="D244" s="120">
        <v>74</v>
      </c>
      <c r="E244" s="129">
        <v>67</v>
      </c>
      <c r="F244" s="130">
        <v>92</v>
      </c>
      <c r="G244" s="130">
        <v>87</v>
      </c>
      <c r="H244" s="130">
        <v>107</v>
      </c>
      <c r="I244" s="130">
        <v>79</v>
      </c>
      <c r="J244" s="130">
        <v>123</v>
      </c>
      <c r="K244" s="130">
        <v>99</v>
      </c>
      <c r="L244" s="130">
        <v>134</v>
      </c>
      <c r="M244" s="130"/>
      <c r="N244" s="130">
        <v>123</v>
      </c>
      <c r="O244" s="130">
        <v>130</v>
      </c>
      <c r="P244" s="130">
        <v>104</v>
      </c>
      <c r="Q244" s="130">
        <v>181</v>
      </c>
      <c r="R244" s="130">
        <v>122</v>
      </c>
      <c r="S244" s="130">
        <v>141</v>
      </c>
      <c r="T244" s="130">
        <v>110</v>
      </c>
      <c r="U244" s="130">
        <v>135</v>
      </c>
      <c r="V244" s="130">
        <v>103</v>
      </c>
      <c r="W244" s="130">
        <v>295</v>
      </c>
      <c r="X244" s="130">
        <v>93</v>
      </c>
      <c r="Y244" s="131">
        <v>326</v>
      </c>
      <c r="Z244" s="133">
        <v>133</v>
      </c>
      <c r="AA244" s="133">
        <v>189</v>
      </c>
      <c r="AB244" s="134">
        <v>84</v>
      </c>
      <c r="AC244" s="134">
        <v>155</v>
      </c>
      <c r="AD244" s="134">
        <v>73</v>
      </c>
      <c r="AE244" s="164">
        <v>83</v>
      </c>
      <c r="AF244" s="113">
        <v>67</v>
      </c>
      <c r="AG244" s="113">
        <v>82</v>
      </c>
      <c r="AH244" s="113">
        <v>17</v>
      </c>
      <c r="AI244" s="113">
        <v>52</v>
      </c>
      <c r="AJ244" s="113">
        <v>18</v>
      </c>
      <c r="AK244" s="113">
        <v>36</v>
      </c>
      <c r="AL244" s="113">
        <v>33</v>
      </c>
      <c r="AM244" s="83"/>
      <c r="AN244" s="14"/>
      <c r="AO244" s="14"/>
      <c r="AP244" s="14"/>
      <c r="AQ244" s="19"/>
      <c r="AR244" s="48"/>
    </row>
    <row r="245" spans="1:44" hidden="1" x14ac:dyDescent="0.25">
      <c r="A245" s="81" t="s">
        <v>203</v>
      </c>
      <c r="B245" s="81" t="s">
        <v>320</v>
      </c>
      <c r="C245" s="95" t="s">
        <v>10</v>
      </c>
      <c r="D245" s="120">
        <v>55</v>
      </c>
      <c r="E245" s="129">
        <v>58</v>
      </c>
      <c r="F245" s="130">
        <v>88</v>
      </c>
      <c r="G245" s="130">
        <v>83</v>
      </c>
      <c r="H245" s="130">
        <v>102</v>
      </c>
      <c r="I245" s="130">
        <v>75</v>
      </c>
      <c r="J245" s="130">
        <v>116</v>
      </c>
      <c r="K245" s="130">
        <v>97</v>
      </c>
      <c r="L245" s="130">
        <v>130</v>
      </c>
      <c r="M245" s="130"/>
      <c r="N245" s="130">
        <v>120</v>
      </c>
      <c r="O245" s="130">
        <v>126</v>
      </c>
      <c r="P245" s="130">
        <v>101</v>
      </c>
      <c r="Q245" s="130">
        <v>176</v>
      </c>
      <c r="R245" s="130">
        <v>119</v>
      </c>
      <c r="S245" s="130">
        <v>137</v>
      </c>
      <c r="T245" s="130">
        <v>107</v>
      </c>
      <c r="U245" s="130">
        <v>131</v>
      </c>
      <c r="V245" s="130">
        <v>100</v>
      </c>
      <c r="W245" s="130">
        <v>287</v>
      </c>
      <c r="X245" s="130">
        <v>81</v>
      </c>
      <c r="Y245" s="166">
        <v>226</v>
      </c>
      <c r="Z245" s="111">
        <v>114</v>
      </c>
      <c r="AA245" s="111">
        <v>160</v>
      </c>
      <c r="AB245" s="112">
        <v>65</v>
      </c>
      <c r="AC245" s="112">
        <v>131</v>
      </c>
      <c r="AD245" s="112">
        <v>72</v>
      </c>
      <c r="AE245" s="112">
        <v>68</v>
      </c>
      <c r="AF245" s="112">
        <v>61</v>
      </c>
      <c r="AG245" s="112">
        <v>70</v>
      </c>
      <c r="AH245" s="112">
        <v>13</v>
      </c>
      <c r="AI245" s="112">
        <v>36</v>
      </c>
      <c r="AJ245" s="112">
        <v>16</v>
      </c>
      <c r="AK245" s="112">
        <v>25</v>
      </c>
      <c r="AL245" s="112">
        <v>27</v>
      </c>
      <c r="AM245" s="83"/>
      <c r="AN245" s="14"/>
      <c r="AO245" s="14"/>
      <c r="AP245" s="14"/>
      <c r="AQ245" s="19"/>
      <c r="AR245" s="48"/>
    </row>
    <row r="246" spans="1:44" hidden="1" x14ac:dyDescent="0.25">
      <c r="A246" s="81" t="s">
        <v>204</v>
      </c>
      <c r="B246" s="81" t="s">
        <v>321</v>
      </c>
      <c r="C246" s="95" t="s">
        <v>53</v>
      </c>
      <c r="D246" s="120">
        <v>27</v>
      </c>
      <c r="E246" s="129">
        <v>15</v>
      </c>
      <c r="F246" s="130">
        <v>33</v>
      </c>
      <c r="G246" s="130">
        <v>23</v>
      </c>
      <c r="H246" s="130">
        <v>28</v>
      </c>
      <c r="I246" s="130">
        <v>30</v>
      </c>
      <c r="J246" s="130">
        <v>33</v>
      </c>
      <c r="K246" s="130">
        <v>42</v>
      </c>
      <c r="L246" s="130">
        <v>43</v>
      </c>
      <c r="M246" s="130"/>
      <c r="N246" s="130">
        <v>41</v>
      </c>
      <c r="O246" s="130">
        <v>41</v>
      </c>
      <c r="P246" s="130">
        <v>28</v>
      </c>
      <c r="Q246" s="130">
        <v>73</v>
      </c>
      <c r="R246" s="130">
        <v>42</v>
      </c>
      <c r="S246" s="130">
        <v>64</v>
      </c>
      <c r="T246" s="130">
        <v>47</v>
      </c>
      <c r="U246" s="130">
        <v>60</v>
      </c>
      <c r="V246" s="130">
        <v>39</v>
      </c>
      <c r="W246" s="130">
        <v>151</v>
      </c>
      <c r="X246" s="130">
        <v>47</v>
      </c>
      <c r="Y246" s="166">
        <v>122</v>
      </c>
      <c r="Z246" s="111">
        <v>64</v>
      </c>
      <c r="AA246" s="111">
        <v>75</v>
      </c>
      <c r="AB246" s="112">
        <v>39</v>
      </c>
      <c r="AC246" s="112">
        <v>59</v>
      </c>
      <c r="AD246" s="112">
        <v>40</v>
      </c>
      <c r="AE246" s="112">
        <v>41</v>
      </c>
      <c r="AF246" s="112">
        <v>20</v>
      </c>
      <c r="AG246" s="112">
        <v>46</v>
      </c>
      <c r="AH246" s="112">
        <v>6</v>
      </c>
      <c r="AI246" s="112">
        <v>22</v>
      </c>
      <c r="AJ246" s="112">
        <v>10</v>
      </c>
      <c r="AK246" s="112">
        <v>12</v>
      </c>
      <c r="AL246" s="112">
        <v>17</v>
      </c>
      <c r="AM246" s="83"/>
      <c r="AN246" s="14"/>
      <c r="AO246" s="14"/>
      <c r="AP246" s="14"/>
      <c r="AQ246" s="19"/>
      <c r="AR246" s="48"/>
    </row>
    <row r="247" spans="1:44" hidden="1" x14ac:dyDescent="0.25">
      <c r="A247" s="81" t="s">
        <v>205</v>
      </c>
      <c r="B247" s="81" t="s">
        <v>322</v>
      </c>
      <c r="C247" s="95" t="s">
        <v>54</v>
      </c>
      <c r="D247" s="120"/>
      <c r="E247" s="129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>
        <v>0</v>
      </c>
      <c r="Y247" s="166">
        <v>1</v>
      </c>
      <c r="Z247" s="111">
        <v>0</v>
      </c>
      <c r="AA247" s="111">
        <v>0</v>
      </c>
      <c r="AB247" s="112">
        <v>0</v>
      </c>
      <c r="AC247" s="112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/>
      <c r="AI247" s="112"/>
      <c r="AJ247" s="112">
        <v>0</v>
      </c>
      <c r="AK247" s="112"/>
      <c r="AL247" s="112"/>
      <c r="AM247" s="83"/>
      <c r="AN247" s="14"/>
      <c r="AO247" s="14"/>
      <c r="AP247" s="14"/>
      <c r="AQ247" s="19"/>
      <c r="AR247" s="48"/>
    </row>
    <row r="248" spans="1:44" ht="25.5" hidden="1" x14ac:dyDescent="0.25">
      <c r="A248" s="81" t="s">
        <v>206</v>
      </c>
      <c r="B248" s="81" t="s">
        <v>323</v>
      </c>
      <c r="C248" s="95" t="s">
        <v>89</v>
      </c>
      <c r="D248" s="120">
        <v>6</v>
      </c>
      <c r="E248" s="129">
        <v>3</v>
      </c>
      <c r="F248" s="130">
        <v>3</v>
      </c>
      <c r="G248" s="130">
        <v>4</v>
      </c>
      <c r="H248" s="130">
        <v>5</v>
      </c>
      <c r="I248" s="130">
        <v>6</v>
      </c>
      <c r="J248" s="130">
        <v>8</v>
      </c>
      <c r="K248" s="130">
        <v>2</v>
      </c>
      <c r="L248" s="130">
        <v>6</v>
      </c>
      <c r="M248" s="130"/>
      <c r="N248" s="130">
        <v>8</v>
      </c>
      <c r="O248" s="130">
        <v>16</v>
      </c>
      <c r="P248" s="130">
        <v>13</v>
      </c>
      <c r="Q248" s="130">
        <v>6</v>
      </c>
      <c r="R248" s="130">
        <v>11</v>
      </c>
      <c r="S248" s="130">
        <v>3</v>
      </c>
      <c r="T248" s="130">
        <v>7</v>
      </c>
      <c r="U248" s="130">
        <v>6</v>
      </c>
      <c r="V248" s="130">
        <v>0</v>
      </c>
      <c r="W248" s="130">
        <v>1</v>
      </c>
      <c r="X248" s="130">
        <v>0</v>
      </c>
      <c r="Y248" s="166">
        <v>0</v>
      </c>
      <c r="Z248" s="111">
        <v>1</v>
      </c>
      <c r="AA248" s="111">
        <v>0</v>
      </c>
      <c r="AB248" s="112">
        <v>0</v>
      </c>
      <c r="AC248" s="112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/>
      <c r="AI248" s="112"/>
      <c r="AJ248" s="112">
        <v>0</v>
      </c>
      <c r="AK248" s="112"/>
      <c r="AL248" s="112"/>
      <c r="AM248" s="83"/>
      <c r="AN248" s="14"/>
      <c r="AO248" s="14"/>
      <c r="AP248" s="14"/>
      <c r="AQ248" s="19"/>
      <c r="AR248" s="48"/>
    </row>
    <row r="249" spans="1:44" ht="25.5" hidden="1" x14ac:dyDescent="0.25">
      <c r="A249" s="81" t="s">
        <v>207</v>
      </c>
      <c r="B249" s="81" t="s">
        <v>324</v>
      </c>
      <c r="C249" s="95" t="s">
        <v>55</v>
      </c>
      <c r="D249" s="120">
        <v>6</v>
      </c>
      <c r="E249" s="129">
        <v>10</v>
      </c>
      <c r="F249" s="130">
        <v>10</v>
      </c>
      <c r="G249" s="130">
        <v>18</v>
      </c>
      <c r="H249" s="130">
        <v>8</v>
      </c>
      <c r="I249" s="130">
        <v>13</v>
      </c>
      <c r="J249" s="130">
        <v>9</v>
      </c>
      <c r="K249" s="130">
        <v>15</v>
      </c>
      <c r="L249" s="130">
        <v>10</v>
      </c>
      <c r="M249" s="130"/>
      <c r="N249" s="130">
        <v>11</v>
      </c>
      <c r="O249" s="130">
        <v>8</v>
      </c>
      <c r="P249" s="130">
        <v>13</v>
      </c>
      <c r="Q249" s="130">
        <v>11</v>
      </c>
      <c r="R249" s="130">
        <v>12</v>
      </c>
      <c r="S249" s="130">
        <v>4</v>
      </c>
      <c r="T249" s="130">
        <v>8</v>
      </c>
      <c r="U249" s="130">
        <v>10</v>
      </c>
      <c r="V249" s="130">
        <v>6</v>
      </c>
      <c r="W249" s="130">
        <v>6</v>
      </c>
      <c r="X249" s="130">
        <v>0</v>
      </c>
      <c r="Y249" s="166">
        <v>5</v>
      </c>
      <c r="Z249" s="111">
        <v>8</v>
      </c>
      <c r="AA249" s="111">
        <v>4</v>
      </c>
      <c r="AB249" s="112">
        <v>13</v>
      </c>
      <c r="AC249" s="112">
        <v>3</v>
      </c>
      <c r="AD249" s="112">
        <v>7</v>
      </c>
      <c r="AE249" s="112">
        <v>1</v>
      </c>
      <c r="AF249" s="112">
        <v>10</v>
      </c>
      <c r="AG249" s="112">
        <v>2</v>
      </c>
      <c r="AH249" s="112">
        <v>1</v>
      </c>
      <c r="AI249" s="112">
        <v>1</v>
      </c>
      <c r="AJ249" s="112">
        <v>1</v>
      </c>
      <c r="AK249" s="112">
        <v>2</v>
      </c>
      <c r="AL249" s="112">
        <v>3</v>
      </c>
      <c r="AM249" s="83"/>
      <c r="AN249" s="14"/>
      <c r="AO249" s="14"/>
      <c r="AP249" s="14"/>
      <c r="AQ249" s="19"/>
      <c r="AR249" s="48"/>
    </row>
    <row r="250" spans="1:44" hidden="1" x14ac:dyDescent="0.25">
      <c r="A250" s="81" t="s">
        <v>208</v>
      </c>
      <c r="B250" s="81" t="s">
        <v>325</v>
      </c>
      <c r="C250" s="95" t="s">
        <v>57</v>
      </c>
      <c r="D250" s="120">
        <v>4</v>
      </c>
      <c r="E250" s="129">
        <v>11</v>
      </c>
      <c r="F250" s="130">
        <v>12</v>
      </c>
      <c r="G250" s="130">
        <v>10</v>
      </c>
      <c r="H250" s="130">
        <v>12</v>
      </c>
      <c r="I250" s="130">
        <v>10</v>
      </c>
      <c r="J250" s="130">
        <v>16</v>
      </c>
      <c r="K250" s="130">
        <v>10</v>
      </c>
      <c r="L250" s="130">
        <v>15</v>
      </c>
      <c r="M250" s="130"/>
      <c r="N250" s="130">
        <v>20</v>
      </c>
      <c r="O250" s="130">
        <v>7</v>
      </c>
      <c r="P250" s="130">
        <v>10</v>
      </c>
      <c r="Q250" s="130">
        <v>16</v>
      </c>
      <c r="R250" s="130">
        <v>9</v>
      </c>
      <c r="S250" s="130">
        <v>12</v>
      </c>
      <c r="T250" s="130">
        <v>14</v>
      </c>
      <c r="U250" s="130">
        <v>11</v>
      </c>
      <c r="V250" s="130">
        <v>15</v>
      </c>
      <c r="W250" s="130">
        <v>5</v>
      </c>
      <c r="X250" s="130">
        <v>5</v>
      </c>
      <c r="Y250" s="166">
        <v>22</v>
      </c>
      <c r="Z250" s="111">
        <v>8</v>
      </c>
      <c r="AA250" s="111">
        <v>14</v>
      </c>
      <c r="AB250" s="112">
        <v>8</v>
      </c>
      <c r="AC250" s="112">
        <v>9</v>
      </c>
      <c r="AD250" s="112">
        <v>19</v>
      </c>
      <c r="AE250" s="112">
        <v>13</v>
      </c>
      <c r="AF250" s="112">
        <v>12</v>
      </c>
      <c r="AG250" s="112">
        <v>10</v>
      </c>
      <c r="AH250" s="112">
        <v>11</v>
      </c>
      <c r="AI250" s="112">
        <v>5</v>
      </c>
      <c r="AJ250" s="112">
        <v>4</v>
      </c>
      <c r="AK250" s="112">
        <v>10</v>
      </c>
      <c r="AL250" s="112">
        <v>5</v>
      </c>
      <c r="AM250" s="83"/>
      <c r="AN250" s="14"/>
      <c r="AO250" s="14"/>
      <c r="AP250" s="14"/>
      <c r="AQ250" s="19"/>
      <c r="AR250" s="48"/>
    </row>
    <row r="251" spans="1:44" hidden="1" x14ac:dyDescent="0.25">
      <c r="A251" s="81" t="s">
        <v>209</v>
      </c>
      <c r="B251" s="81" t="s">
        <v>326</v>
      </c>
      <c r="C251" s="95" t="s">
        <v>59</v>
      </c>
      <c r="D251" s="120"/>
      <c r="E251" s="129"/>
      <c r="F251" s="130"/>
      <c r="G251" s="130"/>
      <c r="H251" s="130"/>
      <c r="I251" s="130"/>
      <c r="J251" s="130"/>
      <c r="K251" s="130"/>
      <c r="L251" s="130">
        <v>2</v>
      </c>
      <c r="M251" s="130"/>
      <c r="N251" s="130"/>
      <c r="O251" s="130">
        <v>8</v>
      </c>
      <c r="P251" s="130">
        <v>11</v>
      </c>
      <c r="Q251" s="130">
        <v>8</v>
      </c>
      <c r="R251" s="130">
        <v>11</v>
      </c>
      <c r="S251" s="130">
        <v>4</v>
      </c>
      <c r="T251" s="130">
        <v>6</v>
      </c>
      <c r="U251" s="130">
        <v>5</v>
      </c>
      <c r="V251" s="130">
        <v>4</v>
      </c>
      <c r="W251" s="130">
        <v>10</v>
      </c>
      <c r="X251" s="130"/>
      <c r="Y251" s="131">
        <v>6</v>
      </c>
      <c r="Z251" s="167">
        <v>9</v>
      </c>
      <c r="AA251" s="135">
        <v>4</v>
      </c>
      <c r="AB251" s="136">
        <v>11</v>
      </c>
      <c r="AC251" s="136">
        <v>6</v>
      </c>
      <c r="AD251" s="136">
        <v>7</v>
      </c>
      <c r="AE251" s="168">
        <v>15</v>
      </c>
      <c r="AF251" s="112">
        <v>12</v>
      </c>
      <c r="AG251" s="112">
        <v>6</v>
      </c>
      <c r="AH251" s="112">
        <v>11</v>
      </c>
      <c r="AI251" s="112">
        <v>39</v>
      </c>
      <c r="AJ251" s="112">
        <v>11</v>
      </c>
      <c r="AK251" s="112">
        <v>11</v>
      </c>
      <c r="AL251" s="112">
        <v>6</v>
      </c>
      <c r="AM251" s="83"/>
      <c r="AN251" s="14"/>
      <c r="AO251" s="14"/>
      <c r="AP251" s="14"/>
      <c r="AQ251" s="19"/>
      <c r="AR251" s="48"/>
    </row>
    <row r="252" spans="1:44" hidden="1" x14ac:dyDescent="0.25">
      <c r="A252" s="81" t="s">
        <v>210</v>
      </c>
      <c r="B252" s="81" t="s">
        <v>327</v>
      </c>
      <c r="C252" s="95" t="s">
        <v>61</v>
      </c>
      <c r="D252" s="120"/>
      <c r="E252" s="129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8">
        <v>63</v>
      </c>
      <c r="X252" s="138">
        <v>63</v>
      </c>
      <c r="Y252" s="132">
        <v>100</v>
      </c>
      <c r="Z252" s="132">
        <v>101</v>
      </c>
      <c r="AA252" s="132">
        <v>99</v>
      </c>
      <c r="AB252" s="132">
        <v>99</v>
      </c>
      <c r="AC252" s="132">
        <v>99</v>
      </c>
      <c r="AD252" s="111">
        <v>96</v>
      </c>
      <c r="AE252" s="116">
        <v>45</v>
      </c>
      <c r="AF252" s="112">
        <v>0</v>
      </c>
      <c r="AG252" s="112"/>
      <c r="AH252" s="112">
        <v>6</v>
      </c>
      <c r="AI252" s="112"/>
      <c r="AJ252" s="112">
        <v>0</v>
      </c>
      <c r="AK252" s="112"/>
      <c r="AL252" s="112"/>
      <c r="AM252" s="83"/>
      <c r="AN252" s="14"/>
      <c r="AO252" s="14"/>
      <c r="AP252" s="14"/>
      <c r="AQ252" s="19"/>
      <c r="AR252" s="48"/>
    </row>
    <row r="253" spans="1:44" ht="25.5" hidden="1" x14ac:dyDescent="0.25">
      <c r="A253" s="81" t="s">
        <v>211</v>
      </c>
      <c r="B253" s="81" t="s">
        <v>328</v>
      </c>
      <c r="C253" s="95" t="s">
        <v>63</v>
      </c>
      <c r="D253" s="120"/>
      <c r="E253" s="129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99">
        <v>10</v>
      </c>
      <c r="V253" s="99">
        <v>10</v>
      </c>
      <c r="W253" s="99">
        <v>10</v>
      </c>
      <c r="X253" s="99">
        <v>12</v>
      </c>
      <c r="Y253" s="111">
        <v>7</v>
      </c>
      <c r="Z253" s="111">
        <v>10</v>
      </c>
      <c r="AA253" s="111">
        <v>11</v>
      </c>
      <c r="AB253" s="112">
        <v>11</v>
      </c>
      <c r="AC253" s="112">
        <v>8</v>
      </c>
      <c r="AD253" s="112">
        <v>7</v>
      </c>
      <c r="AE253" s="116">
        <v>6</v>
      </c>
      <c r="AF253" s="112">
        <v>3</v>
      </c>
      <c r="AG253" s="112">
        <v>4</v>
      </c>
      <c r="AH253" s="112">
        <v>3</v>
      </c>
      <c r="AI253" s="112"/>
      <c r="AJ253" s="112">
        <v>3</v>
      </c>
      <c r="AK253" s="112">
        <v>1</v>
      </c>
      <c r="AL253" s="112"/>
      <c r="AM253" s="83"/>
      <c r="AN253" s="14"/>
      <c r="AO253" s="14"/>
      <c r="AP253" s="14"/>
      <c r="AQ253" s="19"/>
      <c r="AR253" s="48"/>
    </row>
    <row r="254" spans="1:44" hidden="1" x14ac:dyDescent="0.25">
      <c r="A254" s="81" t="s">
        <v>212</v>
      </c>
      <c r="B254" s="81" t="s">
        <v>329</v>
      </c>
      <c r="C254" s="106" t="s">
        <v>65</v>
      </c>
      <c r="D254" s="99"/>
      <c r="E254" s="13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112"/>
      <c r="Z254" s="112"/>
      <c r="AA254" s="112"/>
      <c r="AB254" s="112"/>
      <c r="AC254" s="112"/>
      <c r="AD254" s="112"/>
      <c r="AE254" s="112">
        <v>0</v>
      </c>
      <c r="AF254" s="112">
        <v>0</v>
      </c>
      <c r="AG254" s="112">
        <v>1</v>
      </c>
      <c r="AH254" s="112"/>
      <c r="AI254" s="112"/>
      <c r="AJ254" s="112">
        <v>0</v>
      </c>
      <c r="AK254" s="112"/>
      <c r="AL254" s="112"/>
      <c r="AM254" s="83"/>
      <c r="AN254" s="14"/>
      <c r="AO254" s="14"/>
      <c r="AP254" s="14"/>
      <c r="AQ254" s="19"/>
      <c r="AR254" s="48"/>
    </row>
    <row r="255" spans="1:44" hidden="1" x14ac:dyDescent="0.25">
      <c r="A255" s="81"/>
      <c r="B255" s="81"/>
      <c r="C255" s="106" t="s">
        <v>657</v>
      </c>
      <c r="D255" s="99"/>
      <c r="E255" s="13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>
        <v>2</v>
      </c>
      <c r="AM255" s="83"/>
      <c r="AN255" s="14"/>
      <c r="AO255" s="14"/>
      <c r="AP255" s="14"/>
      <c r="AQ255" s="19"/>
      <c r="AR255" s="48"/>
    </row>
    <row r="256" spans="1:44" hidden="1" x14ac:dyDescent="0.25">
      <c r="A256" s="81"/>
      <c r="B256" s="117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83"/>
      <c r="AN256" s="14"/>
      <c r="AO256" s="14"/>
      <c r="AP256" s="14"/>
      <c r="AQ256" s="19"/>
      <c r="AR256" s="48"/>
    </row>
    <row r="257" spans="1:44" hidden="1" x14ac:dyDescent="0.25">
      <c r="A257" s="20">
        <v>4</v>
      </c>
      <c r="B257" s="81">
        <f>B242+1</f>
        <v>16</v>
      </c>
      <c r="C257" s="119" t="s">
        <v>168</v>
      </c>
      <c r="D257" s="20">
        <v>108224</v>
      </c>
      <c r="E257" s="20">
        <v>4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125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83"/>
      <c r="AN257" s="14"/>
      <c r="AO257" s="14"/>
      <c r="AP257" s="14"/>
      <c r="AQ257" s="19"/>
      <c r="AR257" s="48"/>
    </row>
    <row r="258" spans="1:44" ht="25.5" hidden="1" x14ac:dyDescent="0.25">
      <c r="A258" s="18"/>
      <c r="B258" s="117"/>
      <c r="C258" s="95"/>
      <c r="D258" s="96"/>
      <c r="E258" s="96" t="s">
        <v>41</v>
      </c>
      <c r="F258" s="96" t="s">
        <v>42</v>
      </c>
      <c r="G258" s="96" t="s">
        <v>43</v>
      </c>
      <c r="H258" s="96" t="s">
        <v>44</v>
      </c>
      <c r="I258" s="96" t="s">
        <v>45</v>
      </c>
      <c r="J258" s="96" t="s">
        <v>46</v>
      </c>
      <c r="K258" s="96" t="s">
        <v>47</v>
      </c>
      <c r="L258" s="96" t="s">
        <v>48</v>
      </c>
      <c r="M258" s="96"/>
      <c r="N258" s="96" t="s">
        <v>49</v>
      </c>
      <c r="O258" s="96" t="s">
        <v>19</v>
      </c>
      <c r="P258" s="96" t="s">
        <v>20</v>
      </c>
      <c r="Q258" s="96" t="s">
        <v>21</v>
      </c>
      <c r="R258" s="96" t="s">
        <v>22</v>
      </c>
      <c r="S258" s="96" t="s">
        <v>23</v>
      </c>
      <c r="T258" s="96" t="s">
        <v>24</v>
      </c>
      <c r="U258" s="96" t="s">
        <v>25</v>
      </c>
      <c r="V258" s="96" t="s">
        <v>26</v>
      </c>
      <c r="W258" s="96" t="s">
        <v>27</v>
      </c>
      <c r="X258" s="96" t="s">
        <v>28</v>
      </c>
      <c r="Y258" s="96" t="s">
        <v>29</v>
      </c>
      <c r="Z258" s="96" t="s">
        <v>3</v>
      </c>
      <c r="AA258" s="96" t="s">
        <v>4</v>
      </c>
      <c r="AB258" s="96" t="s">
        <v>5</v>
      </c>
      <c r="AC258" s="96" t="s">
        <v>6</v>
      </c>
      <c r="AD258" s="96" t="s">
        <v>7</v>
      </c>
      <c r="AE258" s="96" t="s">
        <v>8</v>
      </c>
      <c r="AF258" s="96" t="s">
        <v>166</v>
      </c>
      <c r="AG258" s="96" t="s">
        <v>624</v>
      </c>
      <c r="AH258" s="110" t="s">
        <v>633</v>
      </c>
      <c r="AI258" s="110" t="s">
        <v>644</v>
      </c>
      <c r="AJ258" s="110" t="s">
        <v>646</v>
      </c>
      <c r="AK258" s="110"/>
      <c r="AL258" s="110"/>
      <c r="AM258" s="83"/>
      <c r="AN258" s="14"/>
      <c r="AO258" s="14"/>
      <c r="AP258" s="14"/>
      <c r="AQ258" s="19"/>
      <c r="AR258" s="48"/>
    </row>
    <row r="259" spans="1:44" hidden="1" x14ac:dyDescent="0.25">
      <c r="A259" s="81" t="s">
        <v>202</v>
      </c>
      <c r="B259" s="81" t="s">
        <v>330</v>
      </c>
      <c r="C259" s="95" t="s">
        <v>9</v>
      </c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>
        <v>26</v>
      </c>
      <c r="T259" s="129">
        <v>90</v>
      </c>
      <c r="U259" s="130">
        <v>134</v>
      </c>
      <c r="V259" s="130">
        <v>91</v>
      </c>
      <c r="W259" s="130">
        <v>161</v>
      </c>
      <c r="X259" s="130">
        <v>84</v>
      </c>
      <c r="Y259" s="131">
        <v>232</v>
      </c>
      <c r="Z259" s="131">
        <v>90</v>
      </c>
      <c r="AA259" s="131">
        <v>167</v>
      </c>
      <c r="AB259" s="132">
        <v>101</v>
      </c>
      <c r="AC259" s="132">
        <v>145</v>
      </c>
      <c r="AD259" s="132">
        <v>64</v>
      </c>
      <c r="AE259" s="113">
        <v>93</v>
      </c>
      <c r="AF259" s="113">
        <v>83</v>
      </c>
      <c r="AG259" s="113">
        <v>71</v>
      </c>
      <c r="AH259" s="113">
        <v>56</v>
      </c>
      <c r="AI259" s="113">
        <v>75</v>
      </c>
      <c r="AJ259" s="113">
        <v>53</v>
      </c>
      <c r="AK259" s="113">
        <v>83</v>
      </c>
      <c r="AL259" s="113">
        <v>73</v>
      </c>
      <c r="AM259" s="83"/>
      <c r="AN259" s="14"/>
      <c r="AO259" s="14"/>
      <c r="AP259" s="14"/>
      <c r="AQ259" s="19"/>
      <c r="AR259" s="48"/>
    </row>
    <row r="260" spans="1:44" hidden="1" x14ac:dyDescent="0.25">
      <c r="A260" s="81" t="s">
        <v>203</v>
      </c>
      <c r="B260" s="81" t="s">
        <v>331</v>
      </c>
      <c r="C260" s="95" t="s">
        <v>10</v>
      </c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>
        <v>26</v>
      </c>
      <c r="T260" s="129">
        <v>50</v>
      </c>
      <c r="U260" s="130">
        <v>88</v>
      </c>
      <c r="V260" s="130">
        <v>60</v>
      </c>
      <c r="W260" s="130">
        <v>106</v>
      </c>
      <c r="X260" s="130">
        <v>78</v>
      </c>
      <c r="Y260" s="133">
        <v>173</v>
      </c>
      <c r="Z260" s="133">
        <v>78</v>
      </c>
      <c r="AA260" s="133">
        <v>154</v>
      </c>
      <c r="AB260" s="134">
        <v>81</v>
      </c>
      <c r="AC260" s="134">
        <v>129</v>
      </c>
      <c r="AD260" s="134">
        <v>62</v>
      </c>
      <c r="AE260" s="169">
        <v>88</v>
      </c>
      <c r="AF260" s="112">
        <v>77</v>
      </c>
      <c r="AG260" s="112">
        <v>57</v>
      </c>
      <c r="AH260" s="112">
        <v>54</v>
      </c>
      <c r="AI260" s="112">
        <v>64</v>
      </c>
      <c r="AJ260" s="112">
        <v>45</v>
      </c>
      <c r="AK260" s="112">
        <v>74</v>
      </c>
      <c r="AL260" s="112">
        <v>57</v>
      </c>
      <c r="AM260" s="83"/>
      <c r="AN260" s="14"/>
      <c r="AO260" s="14"/>
      <c r="AP260" s="14"/>
      <c r="AQ260" s="19"/>
      <c r="AR260" s="48"/>
    </row>
    <row r="261" spans="1:44" hidden="1" x14ac:dyDescent="0.25">
      <c r="A261" s="81" t="s">
        <v>204</v>
      </c>
      <c r="B261" s="81" t="s">
        <v>332</v>
      </c>
      <c r="C261" s="95" t="s">
        <v>53</v>
      </c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>
        <v>19</v>
      </c>
      <c r="T261" s="129">
        <v>48</v>
      </c>
      <c r="U261" s="130">
        <v>77</v>
      </c>
      <c r="V261" s="130">
        <v>54</v>
      </c>
      <c r="W261" s="130">
        <v>94</v>
      </c>
      <c r="X261" s="154">
        <v>52</v>
      </c>
      <c r="Y261" s="111">
        <v>109</v>
      </c>
      <c r="Z261" s="111">
        <v>47</v>
      </c>
      <c r="AA261" s="111">
        <v>82</v>
      </c>
      <c r="AB261" s="112">
        <v>51</v>
      </c>
      <c r="AC261" s="112">
        <v>72</v>
      </c>
      <c r="AD261" s="112">
        <v>42</v>
      </c>
      <c r="AE261" s="112">
        <v>61</v>
      </c>
      <c r="AF261" s="112">
        <v>50</v>
      </c>
      <c r="AG261" s="112">
        <v>36</v>
      </c>
      <c r="AH261" s="112">
        <v>32</v>
      </c>
      <c r="AI261" s="112">
        <v>48</v>
      </c>
      <c r="AJ261" s="112">
        <v>32</v>
      </c>
      <c r="AK261" s="112">
        <v>61</v>
      </c>
      <c r="AL261" s="112">
        <v>30</v>
      </c>
      <c r="AM261" s="83"/>
      <c r="AN261" s="14"/>
      <c r="AO261" s="14"/>
      <c r="AP261" s="14"/>
      <c r="AQ261" s="19"/>
      <c r="AR261" s="48"/>
    </row>
    <row r="262" spans="1:44" hidden="1" x14ac:dyDescent="0.25">
      <c r="A262" s="81" t="s">
        <v>205</v>
      </c>
      <c r="B262" s="81" t="s">
        <v>333</v>
      </c>
      <c r="C262" s="95" t="s">
        <v>54</v>
      </c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9"/>
      <c r="U262" s="130"/>
      <c r="V262" s="130"/>
      <c r="W262" s="130"/>
      <c r="X262" s="154">
        <v>0</v>
      </c>
      <c r="Y262" s="111"/>
      <c r="Z262" s="111">
        <v>0</v>
      </c>
      <c r="AA262" s="111">
        <v>0</v>
      </c>
      <c r="AB262" s="112">
        <v>0</v>
      </c>
      <c r="AC262" s="112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/>
      <c r="AI262" s="112"/>
      <c r="AJ262" s="112">
        <v>0</v>
      </c>
      <c r="AK262" s="112"/>
      <c r="AL262" s="112">
        <v>1</v>
      </c>
      <c r="AM262" s="83"/>
      <c r="AN262" s="14"/>
      <c r="AO262" s="14"/>
      <c r="AP262" s="14"/>
      <c r="AQ262" s="19"/>
      <c r="AR262" s="48"/>
    </row>
    <row r="263" spans="1:44" ht="25.5" hidden="1" x14ac:dyDescent="0.25">
      <c r="A263" s="81" t="s">
        <v>206</v>
      </c>
      <c r="B263" s="81" t="s">
        <v>334</v>
      </c>
      <c r="C263" s="95" t="s">
        <v>89</v>
      </c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>
        <v>4</v>
      </c>
      <c r="T263" s="129">
        <v>11</v>
      </c>
      <c r="U263" s="130">
        <v>8</v>
      </c>
      <c r="V263" s="130">
        <v>7</v>
      </c>
      <c r="W263" s="130">
        <v>11</v>
      </c>
      <c r="X263" s="154">
        <v>0</v>
      </c>
      <c r="Y263" s="111"/>
      <c r="Z263" s="111">
        <v>0</v>
      </c>
      <c r="AA263" s="111">
        <v>0</v>
      </c>
      <c r="AB263" s="112">
        <v>0</v>
      </c>
      <c r="AC263" s="112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/>
      <c r="AI263" s="112"/>
      <c r="AJ263" s="112">
        <v>0</v>
      </c>
      <c r="AK263" s="112">
        <v>2</v>
      </c>
      <c r="AL263" s="112"/>
      <c r="AM263" s="83"/>
      <c r="AN263" s="14"/>
      <c r="AO263" s="14"/>
      <c r="AP263" s="14"/>
      <c r="AQ263" s="19"/>
      <c r="AR263" s="48"/>
    </row>
    <row r="264" spans="1:44" ht="25.5" hidden="1" x14ac:dyDescent="0.25">
      <c r="A264" s="81" t="s">
        <v>207</v>
      </c>
      <c r="B264" s="81" t="s">
        <v>335</v>
      </c>
      <c r="C264" s="95" t="s">
        <v>55</v>
      </c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>
        <v>0</v>
      </c>
      <c r="T264" s="129">
        <v>4</v>
      </c>
      <c r="U264" s="130">
        <v>1</v>
      </c>
      <c r="V264" s="130">
        <v>1</v>
      </c>
      <c r="W264" s="130">
        <v>2</v>
      </c>
      <c r="X264" s="154">
        <v>0</v>
      </c>
      <c r="Y264" s="111">
        <v>4</v>
      </c>
      <c r="Z264" s="111">
        <v>6</v>
      </c>
      <c r="AA264" s="111">
        <v>4</v>
      </c>
      <c r="AB264" s="112">
        <v>7</v>
      </c>
      <c r="AC264" s="112">
        <v>6</v>
      </c>
      <c r="AD264" s="112">
        <v>4</v>
      </c>
      <c r="AE264" s="112">
        <v>8</v>
      </c>
      <c r="AF264" s="112">
        <v>6</v>
      </c>
      <c r="AG264" s="112">
        <v>0</v>
      </c>
      <c r="AH264" s="112"/>
      <c r="AI264" s="112">
        <v>3</v>
      </c>
      <c r="AJ264" s="112">
        <v>4</v>
      </c>
      <c r="AK264" s="112">
        <f>1+5</f>
        <v>6</v>
      </c>
      <c r="AL264" s="112">
        <f>2+3</f>
        <v>5</v>
      </c>
      <c r="AM264" s="83"/>
      <c r="AN264" s="14"/>
      <c r="AO264" s="14"/>
      <c r="AP264" s="14"/>
      <c r="AQ264" s="19"/>
      <c r="AR264" s="48"/>
    </row>
    <row r="265" spans="1:44" hidden="1" x14ac:dyDescent="0.25">
      <c r="A265" s="81" t="s">
        <v>208</v>
      </c>
      <c r="B265" s="81" t="s">
        <v>336</v>
      </c>
      <c r="C265" s="95" t="s">
        <v>57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>
        <v>0</v>
      </c>
      <c r="T265" s="129">
        <v>4</v>
      </c>
      <c r="U265" s="130">
        <v>7</v>
      </c>
      <c r="V265" s="130">
        <v>2</v>
      </c>
      <c r="W265" s="130">
        <v>3</v>
      </c>
      <c r="X265" s="154">
        <v>0</v>
      </c>
      <c r="Y265" s="111">
        <v>7</v>
      </c>
      <c r="Z265" s="111">
        <v>7</v>
      </c>
      <c r="AA265" s="111">
        <v>10</v>
      </c>
      <c r="AB265" s="112">
        <v>8</v>
      </c>
      <c r="AC265" s="112">
        <v>9</v>
      </c>
      <c r="AD265" s="112">
        <v>8</v>
      </c>
      <c r="AE265" s="112">
        <v>11</v>
      </c>
      <c r="AF265" s="112">
        <v>11</v>
      </c>
      <c r="AG265" s="112">
        <v>2</v>
      </c>
      <c r="AH265" s="112">
        <v>6</v>
      </c>
      <c r="AI265" s="112">
        <v>5</v>
      </c>
      <c r="AJ265" s="112">
        <v>8</v>
      </c>
      <c r="AK265" s="112">
        <f>2+2</f>
        <v>4</v>
      </c>
      <c r="AL265" s="112">
        <f>9+2</f>
        <v>11</v>
      </c>
      <c r="AM265" s="83"/>
      <c r="AN265" s="14"/>
      <c r="AO265" s="14"/>
      <c r="AP265" s="14"/>
      <c r="AQ265" s="19"/>
      <c r="AR265" s="48"/>
    </row>
    <row r="266" spans="1:44" hidden="1" x14ac:dyDescent="0.25">
      <c r="A266" s="81" t="s">
        <v>209</v>
      </c>
      <c r="B266" s="81" t="s">
        <v>337</v>
      </c>
      <c r="C266" s="95" t="s">
        <v>59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>
        <v>0</v>
      </c>
      <c r="T266" s="129">
        <v>0</v>
      </c>
      <c r="U266" s="130">
        <v>1</v>
      </c>
      <c r="V266" s="130">
        <v>2</v>
      </c>
      <c r="W266" s="130">
        <v>3</v>
      </c>
      <c r="X266" s="130">
        <v>0</v>
      </c>
      <c r="Y266" s="135">
        <v>8</v>
      </c>
      <c r="Z266" s="167">
        <v>7</v>
      </c>
      <c r="AA266" s="135">
        <v>13</v>
      </c>
      <c r="AB266" s="136">
        <v>7</v>
      </c>
      <c r="AC266" s="136">
        <v>7</v>
      </c>
      <c r="AD266" s="136">
        <v>4</v>
      </c>
      <c r="AE266" s="168">
        <v>11</v>
      </c>
      <c r="AF266" s="112">
        <v>13</v>
      </c>
      <c r="AG266" s="112">
        <v>4</v>
      </c>
      <c r="AH266" s="112">
        <v>4</v>
      </c>
      <c r="AI266" s="112">
        <f>36+17</f>
        <v>53</v>
      </c>
      <c r="AJ266" s="112">
        <v>17</v>
      </c>
      <c r="AK266" s="112">
        <v>11</v>
      </c>
      <c r="AL266" s="112">
        <v>6</v>
      </c>
      <c r="AM266" s="83"/>
      <c r="AN266" s="14"/>
      <c r="AO266" s="14"/>
      <c r="AP266" s="14"/>
      <c r="AQ266" s="19"/>
      <c r="AR266" s="48"/>
    </row>
    <row r="267" spans="1:44" hidden="1" x14ac:dyDescent="0.25">
      <c r="A267" s="81" t="s">
        <v>210</v>
      </c>
      <c r="B267" s="81" t="s">
        <v>338</v>
      </c>
      <c r="C267" s="95" t="s">
        <v>61</v>
      </c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>
        <v>0</v>
      </c>
      <c r="T267" s="129">
        <v>0</v>
      </c>
      <c r="U267" s="130">
        <v>7</v>
      </c>
      <c r="V267" s="130">
        <v>9</v>
      </c>
      <c r="W267" s="138">
        <v>7</v>
      </c>
      <c r="X267" s="138">
        <v>12</v>
      </c>
      <c r="Y267" s="132">
        <v>9</v>
      </c>
      <c r="Z267" s="132">
        <v>26</v>
      </c>
      <c r="AA267" s="132">
        <v>26</v>
      </c>
      <c r="AB267" s="132">
        <v>20</v>
      </c>
      <c r="AC267" s="132">
        <v>16</v>
      </c>
      <c r="AD267" s="111">
        <v>12</v>
      </c>
      <c r="AE267" s="116">
        <v>13</v>
      </c>
      <c r="AF267" s="112">
        <v>9</v>
      </c>
      <c r="AG267" s="112"/>
      <c r="AH267" s="112">
        <f>12+11</f>
        <v>23</v>
      </c>
      <c r="AI267" s="112"/>
      <c r="AJ267" s="112">
        <v>0</v>
      </c>
      <c r="AK267" s="112"/>
      <c r="AL267" s="112"/>
      <c r="AM267" s="83"/>
      <c r="AN267" s="14"/>
      <c r="AO267" s="14"/>
      <c r="AP267" s="14"/>
      <c r="AQ267" s="19"/>
      <c r="AR267" s="48"/>
    </row>
    <row r="268" spans="1:44" ht="25.5" hidden="1" x14ac:dyDescent="0.25">
      <c r="A268" s="81" t="s">
        <v>211</v>
      </c>
      <c r="B268" s="81" t="s">
        <v>339</v>
      </c>
      <c r="C268" s="95" t="s">
        <v>63</v>
      </c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>
        <v>0</v>
      </c>
      <c r="T268" s="129">
        <v>0</v>
      </c>
      <c r="U268" s="99">
        <v>0</v>
      </c>
      <c r="V268" s="99">
        <v>0</v>
      </c>
      <c r="W268" s="99">
        <v>0</v>
      </c>
      <c r="X268" s="99">
        <v>0</v>
      </c>
      <c r="Y268" s="111">
        <v>0</v>
      </c>
      <c r="Z268" s="111">
        <v>0</v>
      </c>
      <c r="AA268" s="111">
        <v>0</v>
      </c>
      <c r="AB268" s="112">
        <v>0</v>
      </c>
      <c r="AC268" s="112">
        <v>0</v>
      </c>
      <c r="AD268" s="112">
        <v>0</v>
      </c>
      <c r="AE268" s="116">
        <v>0</v>
      </c>
      <c r="AF268" s="112">
        <v>0</v>
      </c>
      <c r="AG268" s="112">
        <v>13</v>
      </c>
      <c r="AH268" s="112">
        <f>1+1</f>
        <v>2</v>
      </c>
      <c r="AI268" s="112"/>
      <c r="AJ268" s="112">
        <v>0</v>
      </c>
      <c r="AK268" s="112"/>
      <c r="AL268" s="112"/>
      <c r="AM268" s="83"/>
      <c r="AN268" s="14"/>
      <c r="AO268" s="14"/>
      <c r="AP268" s="14"/>
      <c r="AQ268" s="19"/>
      <c r="AR268" s="48"/>
    </row>
    <row r="269" spans="1:44" hidden="1" x14ac:dyDescent="0.25">
      <c r="A269" s="81" t="s">
        <v>212</v>
      </c>
      <c r="B269" s="81" t="s">
        <v>340</v>
      </c>
      <c r="C269" s="106" t="s">
        <v>65</v>
      </c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139"/>
      <c r="U269" s="99"/>
      <c r="V269" s="99"/>
      <c r="W269" s="99"/>
      <c r="X269" s="99"/>
      <c r="Y269" s="112"/>
      <c r="Z269" s="112"/>
      <c r="AA269" s="112"/>
      <c r="AB269" s="112"/>
      <c r="AC269" s="112"/>
      <c r="AD269" s="112"/>
      <c r="AE269" s="112">
        <v>2</v>
      </c>
      <c r="AF269" s="112">
        <v>1</v>
      </c>
      <c r="AG269" s="112">
        <v>1</v>
      </c>
      <c r="AH269" s="112">
        <v>2</v>
      </c>
      <c r="AI269" s="112"/>
      <c r="AJ269" s="112">
        <v>1</v>
      </c>
      <c r="AK269" s="112">
        <v>3</v>
      </c>
      <c r="AL269" s="112">
        <v>1</v>
      </c>
      <c r="AM269" s="83"/>
      <c r="AN269" s="14"/>
      <c r="AO269" s="14"/>
      <c r="AP269" s="14"/>
      <c r="AQ269" s="19"/>
      <c r="AR269" s="48"/>
    </row>
    <row r="270" spans="1:44" hidden="1" x14ac:dyDescent="0.25">
      <c r="A270" s="81"/>
      <c r="B270" s="81"/>
      <c r="C270" s="106" t="s">
        <v>657</v>
      </c>
      <c r="D270" s="99"/>
      <c r="E270" s="13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>
        <v>8</v>
      </c>
      <c r="AM270" s="83"/>
      <c r="AN270" s="14"/>
      <c r="AO270" s="14"/>
      <c r="AP270" s="14"/>
      <c r="AQ270" s="19"/>
      <c r="AR270" s="48"/>
    </row>
    <row r="271" spans="1:44" hidden="1" x14ac:dyDescent="0.25">
      <c r="A271" s="81"/>
      <c r="B271" s="117"/>
      <c r="C271" s="17" t="s">
        <v>618</v>
      </c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83"/>
      <c r="AN271" s="14"/>
      <c r="AO271" s="14"/>
      <c r="AP271" s="14"/>
      <c r="AQ271" s="19"/>
      <c r="AR271" s="48"/>
    </row>
    <row r="272" spans="1:44" hidden="1" x14ac:dyDescent="0.25">
      <c r="A272" s="20">
        <v>4</v>
      </c>
      <c r="B272" s="81">
        <f>B257+1</f>
        <v>17</v>
      </c>
      <c r="C272" s="119" t="s">
        <v>39</v>
      </c>
      <c r="D272" s="20">
        <v>55031</v>
      </c>
      <c r="E272" s="20">
        <v>4</v>
      </c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83"/>
      <c r="AN272" s="14"/>
      <c r="AO272" s="14"/>
      <c r="AP272" s="14"/>
      <c r="AQ272" s="19"/>
      <c r="AR272" s="48"/>
    </row>
    <row r="273" spans="1:44" ht="25.5" hidden="1" x14ac:dyDescent="0.25">
      <c r="A273" s="18"/>
      <c r="B273" s="117"/>
      <c r="C273" s="95"/>
      <c r="D273" s="96" t="s">
        <v>40</v>
      </c>
      <c r="E273" s="96" t="s">
        <v>41</v>
      </c>
      <c r="F273" s="96" t="s">
        <v>42</v>
      </c>
      <c r="G273" s="96" t="s">
        <v>43</v>
      </c>
      <c r="H273" s="96" t="s">
        <v>44</v>
      </c>
      <c r="I273" s="96" t="s">
        <v>45</v>
      </c>
      <c r="J273" s="96" t="s">
        <v>46</v>
      </c>
      <c r="K273" s="96" t="s">
        <v>47</v>
      </c>
      <c r="L273" s="96" t="s">
        <v>48</v>
      </c>
      <c r="M273" s="96"/>
      <c r="N273" s="96" t="s">
        <v>49</v>
      </c>
      <c r="O273" s="96" t="s">
        <v>19</v>
      </c>
      <c r="P273" s="96" t="s">
        <v>20</v>
      </c>
      <c r="Q273" s="96" t="s">
        <v>21</v>
      </c>
      <c r="R273" s="96" t="s">
        <v>22</v>
      </c>
      <c r="S273" s="96" t="s">
        <v>23</v>
      </c>
      <c r="T273" s="96" t="s">
        <v>24</v>
      </c>
      <c r="U273" s="96" t="s">
        <v>25</v>
      </c>
      <c r="V273" s="96" t="s">
        <v>26</v>
      </c>
      <c r="W273" s="96" t="s">
        <v>27</v>
      </c>
      <c r="X273" s="96" t="s">
        <v>28</v>
      </c>
      <c r="Y273" s="110" t="s">
        <v>29</v>
      </c>
      <c r="Z273" s="110" t="s">
        <v>3</v>
      </c>
      <c r="AA273" s="110" t="s">
        <v>4</v>
      </c>
      <c r="AB273" s="110" t="s">
        <v>5</v>
      </c>
      <c r="AC273" s="110" t="s">
        <v>6</v>
      </c>
      <c r="AD273" s="110" t="s">
        <v>7</v>
      </c>
      <c r="AE273" s="110" t="s">
        <v>8</v>
      </c>
      <c r="AF273" s="110" t="s">
        <v>166</v>
      </c>
      <c r="AG273" s="110" t="s">
        <v>624</v>
      </c>
      <c r="AH273" s="110" t="s">
        <v>633</v>
      </c>
      <c r="AI273" s="110" t="s">
        <v>644</v>
      </c>
      <c r="AJ273" s="110" t="s">
        <v>646</v>
      </c>
      <c r="AK273" s="110"/>
      <c r="AL273" s="110"/>
      <c r="AM273" s="83"/>
      <c r="AN273" s="14"/>
      <c r="AO273" s="14"/>
      <c r="AP273" s="14"/>
      <c r="AQ273" s="19"/>
      <c r="AR273" s="48"/>
    </row>
    <row r="274" spans="1:44" hidden="1" x14ac:dyDescent="0.25">
      <c r="A274" s="81" t="s">
        <v>202</v>
      </c>
      <c r="B274" s="81" t="s">
        <v>341</v>
      </c>
      <c r="C274" s="95" t="s">
        <v>9</v>
      </c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>
        <v>6</v>
      </c>
      <c r="V274" s="120">
        <v>7</v>
      </c>
      <c r="W274" s="120">
        <v>13</v>
      </c>
      <c r="X274" s="120">
        <v>1</v>
      </c>
      <c r="Y274" s="111">
        <v>10</v>
      </c>
      <c r="Z274" s="111">
        <v>2</v>
      </c>
      <c r="AA274" s="111">
        <v>10</v>
      </c>
      <c r="AB274" s="112">
        <v>4</v>
      </c>
      <c r="AC274" s="112">
        <v>6</v>
      </c>
      <c r="AD274" s="112">
        <v>2</v>
      </c>
      <c r="AE274" s="113">
        <v>10</v>
      </c>
      <c r="AF274" s="113">
        <v>12</v>
      </c>
      <c r="AG274" s="113">
        <v>7</v>
      </c>
      <c r="AH274" s="113">
        <v>4</v>
      </c>
      <c r="AI274" s="113">
        <v>2</v>
      </c>
      <c r="AJ274" s="113">
        <v>7</v>
      </c>
      <c r="AK274" s="113">
        <v>2</v>
      </c>
      <c r="AL274" s="113">
        <v>8</v>
      </c>
      <c r="AM274" s="83"/>
      <c r="AN274" s="14"/>
      <c r="AO274" s="14"/>
      <c r="AP274" s="14"/>
      <c r="AQ274" s="19"/>
      <c r="AR274" s="48"/>
    </row>
    <row r="275" spans="1:44" hidden="1" x14ac:dyDescent="0.25">
      <c r="A275" s="81" t="s">
        <v>203</v>
      </c>
      <c r="B275" s="81" t="s">
        <v>342</v>
      </c>
      <c r="C275" s="95" t="s">
        <v>10</v>
      </c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>
        <v>2</v>
      </c>
      <c r="V275" s="120">
        <v>0</v>
      </c>
      <c r="W275" s="120">
        <v>2</v>
      </c>
      <c r="X275" s="120">
        <v>1</v>
      </c>
      <c r="Y275" s="111">
        <v>8</v>
      </c>
      <c r="Z275" s="111">
        <v>2</v>
      </c>
      <c r="AA275" s="111">
        <v>9</v>
      </c>
      <c r="AB275" s="112">
        <v>3</v>
      </c>
      <c r="AC275" s="112">
        <v>5</v>
      </c>
      <c r="AD275" s="112">
        <v>2</v>
      </c>
      <c r="AE275" s="112">
        <v>8</v>
      </c>
      <c r="AF275" s="112">
        <v>11</v>
      </c>
      <c r="AG275" s="112">
        <v>6</v>
      </c>
      <c r="AH275" s="112">
        <v>4</v>
      </c>
      <c r="AI275" s="112"/>
      <c r="AJ275" s="112">
        <v>3</v>
      </c>
      <c r="AK275" s="112">
        <v>2</v>
      </c>
      <c r="AL275" s="112">
        <v>7</v>
      </c>
      <c r="AM275" s="83"/>
      <c r="AN275" s="14"/>
      <c r="AO275" s="14"/>
      <c r="AP275" s="14"/>
      <c r="AQ275" s="19"/>
      <c r="AR275" s="48"/>
    </row>
    <row r="276" spans="1:44" hidden="1" x14ac:dyDescent="0.25">
      <c r="A276" s="81" t="s">
        <v>204</v>
      </c>
      <c r="B276" s="81" t="s">
        <v>343</v>
      </c>
      <c r="C276" s="95" t="s">
        <v>53</v>
      </c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>
        <v>2</v>
      </c>
      <c r="V276" s="120">
        <v>5</v>
      </c>
      <c r="W276" s="120">
        <v>6</v>
      </c>
      <c r="X276" s="120">
        <v>1</v>
      </c>
      <c r="Y276" s="111">
        <v>7</v>
      </c>
      <c r="Z276" s="111">
        <v>2</v>
      </c>
      <c r="AA276" s="111">
        <v>4</v>
      </c>
      <c r="AB276" s="112">
        <v>2</v>
      </c>
      <c r="AC276" s="112">
        <v>3</v>
      </c>
      <c r="AD276" s="112">
        <v>2</v>
      </c>
      <c r="AE276" s="112">
        <v>5</v>
      </c>
      <c r="AF276" s="112">
        <v>4</v>
      </c>
      <c r="AG276" s="112">
        <v>4</v>
      </c>
      <c r="AH276" s="112">
        <v>4</v>
      </c>
      <c r="AI276" s="112"/>
      <c r="AJ276" s="112">
        <v>2</v>
      </c>
      <c r="AK276" s="112">
        <v>1</v>
      </c>
      <c r="AL276" s="112">
        <v>5</v>
      </c>
      <c r="AM276" s="83"/>
      <c r="AN276" s="14"/>
      <c r="AO276" s="14"/>
      <c r="AP276" s="14"/>
      <c r="AQ276" s="19"/>
      <c r="AR276" s="48"/>
    </row>
    <row r="277" spans="1:44" hidden="1" x14ac:dyDescent="0.25">
      <c r="A277" s="81" t="s">
        <v>205</v>
      </c>
      <c r="B277" s="81" t="s">
        <v>344</v>
      </c>
      <c r="C277" s="95" t="s">
        <v>54</v>
      </c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>
        <v>0</v>
      </c>
      <c r="V277" s="120"/>
      <c r="W277" s="120">
        <v>0</v>
      </c>
      <c r="X277" s="120">
        <v>0</v>
      </c>
      <c r="Y277" s="111">
        <v>0</v>
      </c>
      <c r="Z277" s="111">
        <v>0</v>
      </c>
      <c r="AA277" s="111">
        <v>0</v>
      </c>
      <c r="AB277" s="112">
        <v>0</v>
      </c>
      <c r="AC277" s="112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/>
      <c r="AI277" s="112"/>
      <c r="AJ277" s="112">
        <v>0</v>
      </c>
      <c r="AK277" s="112"/>
      <c r="AL277" s="112"/>
      <c r="AM277" s="83"/>
      <c r="AN277" s="14"/>
      <c r="AO277" s="14"/>
      <c r="AP277" s="14"/>
      <c r="AQ277" s="19"/>
      <c r="AR277" s="48"/>
    </row>
    <row r="278" spans="1:44" ht="25.5" hidden="1" x14ac:dyDescent="0.25">
      <c r="A278" s="81" t="s">
        <v>206</v>
      </c>
      <c r="B278" s="81" t="s">
        <v>345</v>
      </c>
      <c r="C278" s="95" t="s">
        <v>89</v>
      </c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>
        <v>1</v>
      </c>
      <c r="V278" s="120">
        <v>0</v>
      </c>
      <c r="W278" s="120">
        <v>0</v>
      </c>
      <c r="X278" s="120">
        <v>0</v>
      </c>
      <c r="Y278" s="111">
        <v>0</v>
      </c>
      <c r="Z278" s="111">
        <v>0</v>
      </c>
      <c r="AA278" s="111">
        <v>0</v>
      </c>
      <c r="AB278" s="112">
        <v>0</v>
      </c>
      <c r="AC278" s="112">
        <v>0</v>
      </c>
      <c r="AD278" s="112">
        <v>0</v>
      </c>
      <c r="AE278" s="112">
        <v>0</v>
      </c>
      <c r="AF278" s="112">
        <v>0</v>
      </c>
      <c r="AG278" s="112">
        <v>0</v>
      </c>
      <c r="AH278" s="112"/>
      <c r="AI278" s="112"/>
      <c r="AJ278" s="112">
        <v>0</v>
      </c>
      <c r="AK278" s="112"/>
      <c r="AL278" s="112"/>
      <c r="AM278" s="83"/>
      <c r="AN278" s="14"/>
      <c r="AO278" s="14"/>
      <c r="AP278" s="14"/>
      <c r="AQ278" s="19"/>
      <c r="AR278" s="48"/>
    </row>
    <row r="279" spans="1:44" ht="25.5" hidden="1" x14ac:dyDescent="0.25">
      <c r="A279" s="81" t="s">
        <v>207</v>
      </c>
      <c r="B279" s="81" t="s">
        <v>346</v>
      </c>
      <c r="C279" s="95" t="s">
        <v>55</v>
      </c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>
        <v>0</v>
      </c>
      <c r="V279" s="120">
        <v>0</v>
      </c>
      <c r="W279" s="120"/>
      <c r="X279" s="120">
        <v>0</v>
      </c>
      <c r="Y279" s="111">
        <v>0</v>
      </c>
      <c r="Z279" s="111">
        <v>0</v>
      </c>
      <c r="AA279" s="111">
        <v>1</v>
      </c>
      <c r="AB279" s="112">
        <v>1</v>
      </c>
      <c r="AC279" s="112">
        <v>0</v>
      </c>
      <c r="AD279" s="112">
        <v>0</v>
      </c>
      <c r="AE279" s="112">
        <v>1</v>
      </c>
      <c r="AF279" s="112">
        <v>2</v>
      </c>
      <c r="AG279" s="112">
        <v>0</v>
      </c>
      <c r="AH279" s="112"/>
      <c r="AI279" s="112"/>
      <c r="AJ279" s="112">
        <v>0</v>
      </c>
      <c r="AK279" s="112"/>
      <c r="AL279" s="112"/>
      <c r="AM279" s="83"/>
      <c r="AN279" s="14"/>
      <c r="AO279" s="14"/>
      <c r="AP279" s="14"/>
      <c r="AQ279" s="19"/>
      <c r="AR279" s="48"/>
    </row>
    <row r="280" spans="1:44" hidden="1" x14ac:dyDescent="0.25">
      <c r="A280" s="81" t="s">
        <v>208</v>
      </c>
      <c r="B280" s="81" t="s">
        <v>347</v>
      </c>
      <c r="C280" s="95" t="s">
        <v>57</v>
      </c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>
        <v>2</v>
      </c>
      <c r="V280" s="120">
        <v>1</v>
      </c>
      <c r="W280" s="120"/>
      <c r="X280" s="120">
        <v>0</v>
      </c>
      <c r="Y280" s="111">
        <v>0</v>
      </c>
      <c r="Z280" s="111">
        <v>0</v>
      </c>
      <c r="AA280" s="111">
        <v>0</v>
      </c>
      <c r="AB280" s="112">
        <v>1</v>
      </c>
      <c r="AC280" s="112">
        <v>0</v>
      </c>
      <c r="AD280" s="112">
        <v>0</v>
      </c>
      <c r="AE280" s="112">
        <v>0</v>
      </c>
      <c r="AF280" s="112">
        <v>1</v>
      </c>
      <c r="AG280" s="112">
        <v>0</v>
      </c>
      <c r="AH280" s="112"/>
      <c r="AI280" s="112"/>
      <c r="AJ280" s="112">
        <v>1</v>
      </c>
      <c r="AK280" s="112"/>
      <c r="AL280" s="112">
        <v>2</v>
      </c>
      <c r="AM280" s="83"/>
      <c r="AN280" s="14"/>
      <c r="AO280" s="14"/>
      <c r="AP280" s="14"/>
      <c r="AQ280" s="19"/>
      <c r="AR280" s="48"/>
    </row>
    <row r="281" spans="1:44" hidden="1" x14ac:dyDescent="0.25">
      <c r="A281" s="81" t="s">
        <v>209</v>
      </c>
      <c r="B281" s="81" t="s">
        <v>348</v>
      </c>
      <c r="C281" s="95" t="s">
        <v>59</v>
      </c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>
        <v>0</v>
      </c>
      <c r="V281" s="120">
        <v>0</v>
      </c>
      <c r="W281" s="120"/>
      <c r="X281" s="120">
        <v>0</v>
      </c>
      <c r="Y281" s="111">
        <v>0</v>
      </c>
      <c r="Z281" s="111">
        <v>0</v>
      </c>
      <c r="AA281" s="111">
        <v>0</v>
      </c>
      <c r="AB281" s="112">
        <v>0</v>
      </c>
      <c r="AC281" s="112">
        <v>0</v>
      </c>
      <c r="AD281" s="112">
        <v>0</v>
      </c>
      <c r="AE281" s="112">
        <v>2</v>
      </c>
      <c r="AF281" s="112">
        <v>1</v>
      </c>
      <c r="AG281" s="112">
        <v>1</v>
      </c>
      <c r="AH281" s="112"/>
      <c r="AI281" s="112">
        <v>1</v>
      </c>
      <c r="AJ281" s="112">
        <v>0</v>
      </c>
      <c r="AK281" s="112">
        <v>1</v>
      </c>
      <c r="AL281" s="112"/>
      <c r="AM281" s="83"/>
      <c r="AQ281" s="19"/>
      <c r="AR281" s="48"/>
    </row>
    <row r="282" spans="1:44" hidden="1" x14ac:dyDescent="0.25">
      <c r="A282" s="81" t="s">
        <v>210</v>
      </c>
      <c r="B282" s="81" t="s">
        <v>349</v>
      </c>
      <c r="C282" s="95" t="s">
        <v>61</v>
      </c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>
        <v>0</v>
      </c>
      <c r="V282" s="120">
        <v>0</v>
      </c>
      <c r="W282" s="99">
        <v>1</v>
      </c>
      <c r="X282" s="99">
        <v>1</v>
      </c>
      <c r="Y282" s="112">
        <v>0</v>
      </c>
      <c r="Z282" s="112">
        <v>0</v>
      </c>
      <c r="AA282" s="112">
        <v>0</v>
      </c>
      <c r="AB282" s="112">
        <v>0</v>
      </c>
      <c r="AC282" s="112">
        <v>0</v>
      </c>
      <c r="AD282" s="111">
        <v>0</v>
      </c>
      <c r="AE282" s="116">
        <v>0</v>
      </c>
      <c r="AF282" s="112">
        <v>0</v>
      </c>
      <c r="AG282" s="112"/>
      <c r="AH282" s="112"/>
      <c r="AI282" s="112"/>
      <c r="AJ282" s="112">
        <v>0</v>
      </c>
      <c r="AK282" s="112"/>
      <c r="AL282" s="112"/>
      <c r="AM282" s="83"/>
      <c r="AQ282" s="19"/>
      <c r="AR282" s="48"/>
    </row>
    <row r="283" spans="1:44" ht="25.5" hidden="1" x14ac:dyDescent="0.25">
      <c r="A283" s="81" t="s">
        <v>211</v>
      </c>
      <c r="B283" s="81" t="s">
        <v>350</v>
      </c>
      <c r="C283" s="95" t="s">
        <v>63</v>
      </c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99">
        <v>3</v>
      </c>
      <c r="V283" s="99">
        <v>8</v>
      </c>
      <c r="W283" s="99">
        <v>1</v>
      </c>
      <c r="X283" s="99">
        <v>1</v>
      </c>
      <c r="Y283" s="111">
        <v>2</v>
      </c>
      <c r="Z283" s="111">
        <v>10</v>
      </c>
      <c r="AA283" s="111">
        <v>11</v>
      </c>
      <c r="AB283" s="112">
        <v>5</v>
      </c>
      <c r="AC283" s="112">
        <v>6</v>
      </c>
      <c r="AD283" s="112">
        <v>5</v>
      </c>
      <c r="AE283" s="116">
        <v>4</v>
      </c>
      <c r="AF283" s="112">
        <v>2</v>
      </c>
      <c r="AG283" s="112">
        <v>4</v>
      </c>
      <c r="AH283" s="112"/>
      <c r="AI283" s="112"/>
      <c r="AJ283" s="112">
        <v>0</v>
      </c>
      <c r="AK283" s="112"/>
      <c r="AL283" s="112"/>
      <c r="AM283" s="83"/>
      <c r="AQ283" s="19"/>
      <c r="AR283" s="48"/>
    </row>
    <row r="284" spans="1:44" hidden="1" x14ac:dyDescent="0.25">
      <c r="A284" s="81" t="s">
        <v>212</v>
      </c>
      <c r="B284" s="81" t="s">
        <v>351</v>
      </c>
      <c r="C284" s="106" t="s">
        <v>65</v>
      </c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112"/>
      <c r="Z284" s="112"/>
      <c r="AA284" s="112"/>
      <c r="AB284" s="112"/>
      <c r="AC284" s="112"/>
      <c r="AD284" s="112"/>
      <c r="AE284" s="112">
        <v>0</v>
      </c>
      <c r="AF284" s="112">
        <v>0</v>
      </c>
      <c r="AG284" s="112">
        <v>0</v>
      </c>
      <c r="AH284" s="112"/>
      <c r="AI284" s="112"/>
      <c r="AJ284" s="112">
        <v>0</v>
      </c>
      <c r="AK284" s="112"/>
      <c r="AL284" s="112"/>
      <c r="AM284" s="83"/>
      <c r="AQ284" s="19"/>
      <c r="AR284" s="48"/>
    </row>
    <row r="285" spans="1:44" hidden="1" x14ac:dyDescent="0.25">
      <c r="A285" s="81"/>
      <c r="B285" s="81"/>
      <c r="C285" s="106" t="s">
        <v>657</v>
      </c>
      <c r="D285" s="99"/>
      <c r="E285" s="13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>
        <v>2</v>
      </c>
      <c r="AM285" s="83"/>
      <c r="AN285" s="14"/>
      <c r="AO285" s="14"/>
      <c r="AP285" s="14"/>
      <c r="AQ285" s="19"/>
      <c r="AR285" s="48"/>
    </row>
    <row r="286" spans="1:44" hidden="1" x14ac:dyDescent="0.25">
      <c r="A286" s="81"/>
      <c r="B286" s="117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83"/>
      <c r="AQ286" s="19"/>
      <c r="AR286" s="48"/>
    </row>
    <row r="287" spans="1:44" hidden="1" x14ac:dyDescent="0.25">
      <c r="A287" s="81">
        <v>4</v>
      </c>
      <c r="B287" s="81">
        <f>B272+1</f>
        <v>18</v>
      </c>
      <c r="C287" s="142" t="s">
        <v>56</v>
      </c>
      <c r="D287" s="125">
        <v>11863</v>
      </c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83"/>
      <c r="AN287" s="14"/>
      <c r="AO287" s="14"/>
      <c r="AP287" s="14"/>
      <c r="AQ287" s="19"/>
      <c r="AR287" s="48"/>
    </row>
    <row r="288" spans="1:44" ht="25.5" hidden="1" x14ac:dyDescent="0.25">
      <c r="A288" s="18"/>
      <c r="B288" s="117"/>
      <c r="C288" s="143"/>
      <c r="D288" s="127" t="s">
        <v>40</v>
      </c>
      <c r="E288" s="127" t="s">
        <v>41</v>
      </c>
      <c r="F288" s="127" t="s">
        <v>42</v>
      </c>
      <c r="G288" s="127" t="s">
        <v>43</v>
      </c>
      <c r="H288" s="127" t="s">
        <v>44</v>
      </c>
      <c r="I288" s="127" t="s">
        <v>45</v>
      </c>
      <c r="J288" s="127" t="s">
        <v>46</v>
      </c>
      <c r="K288" s="127" t="s">
        <v>47</v>
      </c>
      <c r="L288" s="127" t="s">
        <v>48</v>
      </c>
      <c r="M288" s="127"/>
      <c r="N288" s="127" t="s">
        <v>49</v>
      </c>
      <c r="O288" s="127" t="s">
        <v>19</v>
      </c>
      <c r="P288" s="127" t="s">
        <v>20</v>
      </c>
      <c r="Q288" s="127" t="s">
        <v>21</v>
      </c>
      <c r="R288" s="127" t="s">
        <v>22</v>
      </c>
      <c r="S288" s="127" t="s">
        <v>23</v>
      </c>
      <c r="T288" s="127" t="s">
        <v>24</v>
      </c>
      <c r="U288" s="127" t="s">
        <v>25</v>
      </c>
      <c r="V288" s="127" t="s">
        <v>26</v>
      </c>
      <c r="W288" s="127" t="s">
        <v>27</v>
      </c>
      <c r="X288" s="127" t="s">
        <v>28</v>
      </c>
      <c r="Y288" s="128" t="s">
        <v>29</v>
      </c>
      <c r="Z288" s="128" t="s">
        <v>3</v>
      </c>
      <c r="AA288" s="128" t="s">
        <v>4</v>
      </c>
      <c r="AB288" s="128" t="s">
        <v>5</v>
      </c>
      <c r="AC288" s="128" t="s">
        <v>6</v>
      </c>
      <c r="AD288" s="128" t="s">
        <v>7</v>
      </c>
      <c r="AE288" s="128" t="s">
        <v>8</v>
      </c>
      <c r="AF288" s="110" t="s">
        <v>166</v>
      </c>
      <c r="AG288" s="110" t="s">
        <v>624</v>
      </c>
      <c r="AH288" s="110" t="s">
        <v>633</v>
      </c>
      <c r="AI288" s="110" t="s">
        <v>644</v>
      </c>
      <c r="AJ288" s="110" t="s">
        <v>646</v>
      </c>
      <c r="AK288" s="110"/>
      <c r="AL288" s="110"/>
      <c r="AM288" s="83"/>
      <c r="AQ288" s="19"/>
      <c r="AR288" s="48"/>
    </row>
    <row r="289" spans="1:44" hidden="1" x14ac:dyDescent="0.25">
      <c r="A289" s="81" t="s">
        <v>202</v>
      </c>
      <c r="B289" s="81" t="s">
        <v>352</v>
      </c>
      <c r="C289" s="143" t="s">
        <v>9</v>
      </c>
      <c r="D289" s="130">
        <v>23</v>
      </c>
      <c r="E289" s="130">
        <v>20</v>
      </c>
      <c r="F289" s="130">
        <v>23</v>
      </c>
      <c r="G289" s="130">
        <v>21</v>
      </c>
      <c r="H289" s="130">
        <v>24</v>
      </c>
      <c r="I289" s="130">
        <v>30</v>
      </c>
      <c r="J289" s="130">
        <v>33</v>
      </c>
      <c r="K289" s="130">
        <v>36</v>
      </c>
      <c r="L289" s="130">
        <v>52</v>
      </c>
      <c r="M289" s="130"/>
      <c r="N289" s="130">
        <v>36</v>
      </c>
      <c r="O289" s="130">
        <v>43</v>
      </c>
      <c r="P289" s="130">
        <v>19</v>
      </c>
      <c r="Q289" s="130">
        <v>20</v>
      </c>
      <c r="R289" s="130">
        <v>19</v>
      </c>
      <c r="S289" s="130">
        <v>20</v>
      </c>
      <c r="T289" s="130">
        <v>16</v>
      </c>
      <c r="U289" s="130">
        <v>13</v>
      </c>
      <c r="V289" s="130">
        <v>7</v>
      </c>
      <c r="W289" s="130">
        <v>0</v>
      </c>
      <c r="X289" s="130">
        <v>7</v>
      </c>
      <c r="Y289" s="131">
        <v>0</v>
      </c>
      <c r="Z289" s="131">
        <v>0</v>
      </c>
      <c r="AA289" s="131">
        <v>0</v>
      </c>
      <c r="AB289" s="132">
        <v>0</v>
      </c>
      <c r="AC289" s="132">
        <v>0</v>
      </c>
      <c r="AD289" s="132">
        <v>0</v>
      </c>
      <c r="AE289" s="113">
        <v>0</v>
      </c>
      <c r="AF289" s="113">
        <v>0</v>
      </c>
      <c r="AG289" s="113">
        <v>0</v>
      </c>
      <c r="AH289" s="113"/>
      <c r="AI289" s="113"/>
      <c r="AJ289" s="113"/>
      <c r="AK289" s="113"/>
      <c r="AL289" s="113"/>
      <c r="AM289" s="83"/>
      <c r="AQ289" s="19"/>
      <c r="AR289" s="48"/>
    </row>
    <row r="290" spans="1:44" hidden="1" x14ac:dyDescent="0.25">
      <c r="A290" s="81" t="s">
        <v>203</v>
      </c>
      <c r="B290" s="81" t="s">
        <v>353</v>
      </c>
      <c r="C290" s="143" t="s">
        <v>10</v>
      </c>
      <c r="D290" s="130">
        <v>21</v>
      </c>
      <c r="E290" s="130">
        <v>19</v>
      </c>
      <c r="F290" s="130">
        <v>23</v>
      </c>
      <c r="G290" s="130">
        <v>17</v>
      </c>
      <c r="H290" s="130">
        <v>24</v>
      </c>
      <c r="I290" s="130">
        <v>27</v>
      </c>
      <c r="J290" s="130">
        <v>29</v>
      </c>
      <c r="K290" s="130">
        <v>34</v>
      </c>
      <c r="L290" s="130">
        <v>48</v>
      </c>
      <c r="M290" s="130"/>
      <c r="N290" s="130">
        <v>35</v>
      </c>
      <c r="O290" s="130">
        <v>40</v>
      </c>
      <c r="P290" s="130">
        <v>18</v>
      </c>
      <c r="Q290" s="130">
        <v>19</v>
      </c>
      <c r="R290" s="130">
        <v>18</v>
      </c>
      <c r="S290" s="130">
        <v>19</v>
      </c>
      <c r="T290" s="130">
        <v>15</v>
      </c>
      <c r="U290" s="130">
        <v>12</v>
      </c>
      <c r="V290" s="130">
        <v>7</v>
      </c>
      <c r="W290" s="130">
        <v>0</v>
      </c>
      <c r="X290" s="130">
        <v>6</v>
      </c>
      <c r="Y290" s="131">
        <v>15</v>
      </c>
      <c r="Z290" s="131">
        <v>0</v>
      </c>
      <c r="AA290" s="131">
        <v>0</v>
      </c>
      <c r="AB290" s="132">
        <v>0</v>
      </c>
      <c r="AC290" s="132">
        <v>0</v>
      </c>
      <c r="AD290" s="132">
        <v>0</v>
      </c>
      <c r="AE290" s="112">
        <v>0</v>
      </c>
      <c r="AF290" s="112">
        <v>0</v>
      </c>
      <c r="AG290" s="112">
        <v>0</v>
      </c>
      <c r="AH290" s="112"/>
      <c r="AI290" s="112"/>
      <c r="AJ290" s="112"/>
      <c r="AK290" s="112"/>
      <c r="AL290" s="112"/>
      <c r="AM290" s="83"/>
      <c r="AQ290" s="19"/>
      <c r="AR290" s="48"/>
    </row>
    <row r="291" spans="1:44" hidden="1" x14ac:dyDescent="0.25">
      <c r="A291" s="81" t="s">
        <v>204</v>
      </c>
      <c r="B291" s="81" t="s">
        <v>354</v>
      </c>
      <c r="C291" s="143" t="s">
        <v>53</v>
      </c>
      <c r="D291" s="130">
        <v>11</v>
      </c>
      <c r="E291" s="130">
        <v>8</v>
      </c>
      <c r="F291" s="130">
        <v>13</v>
      </c>
      <c r="G291" s="130">
        <v>8</v>
      </c>
      <c r="H291" s="130">
        <v>13</v>
      </c>
      <c r="I291" s="130">
        <v>15</v>
      </c>
      <c r="J291" s="130">
        <v>12</v>
      </c>
      <c r="K291" s="130">
        <v>19</v>
      </c>
      <c r="L291" s="130">
        <v>19</v>
      </c>
      <c r="M291" s="130"/>
      <c r="N291" s="130">
        <v>17</v>
      </c>
      <c r="O291" s="130">
        <v>14</v>
      </c>
      <c r="P291" s="130">
        <v>7</v>
      </c>
      <c r="Q291" s="130">
        <v>10</v>
      </c>
      <c r="R291" s="130">
        <v>6</v>
      </c>
      <c r="S291" s="130">
        <v>5</v>
      </c>
      <c r="T291" s="130">
        <v>3</v>
      </c>
      <c r="U291" s="130">
        <v>6</v>
      </c>
      <c r="V291" s="130">
        <v>0</v>
      </c>
      <c r="W291" s="130">
        <v>0</v>
      </c>
      <c r="X291" s="130">
        <v>3</v>
      </c>
      <c r="Y291" s="131">
        <v>11</v>
      </c>
      <c r="Z291" s="131"/>
      <c r="AA291" s="131"/>
      <c r="AB291" s="132"/>
      <c r="AC291" s="132"/>
      <c r="AD291" s="132"/>
      <c r="AE291" s="112">
        <v>0</v>
      </c>
      <c r="AF291" s="112">
        <v>0</v>
      </c>
      <c r="AG291" s="112">
        <v>0</v>
      </c>
      <c r="AH291" s="112"/>
      <c r="AI291" s="112"/>
      <c r="AJ291" s="112"/>
      <c r="AK291" s="112"/>
      <c r="AL291" s="112"/>
      <c r="AM291" s="83"/>
      <c r="AN291" s="14"/>
      <c r="AO291" s="14"/>
      <c r="AP291" s="14"/>
      <c r="AQ291" s="19"/>
      <c r="AR291" s="48"/>
    </row>
    <row r="292" spans="1:44" hidden="1" x14ac:dyDescent="0.25">
      <c r="A292" s="81" t="s">
        <v>205</v>
      </c>
      <c r="B292" s="81" t="s">
        <v>355</v>
      </c>
      <c r="C292" s="143" t="s">
        <v>54</v>
      </c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>
        <v>0</v>
      </c>
      <c r="Y292" s="131">
        <v>0</v>
      </c>
      <c r="Z292" s="131"/>
      <c r="AA292" s="131"/>
      <c r="AB292" s="132"/>
      <c r="AC292" s="132"/>
      <c r="AD292" s="132"/>
      <c r="AE292" s="132">
        <v>0</v>
      </c>
      <c r="AF292" s="112">
        <v>0</v>
      </c>
      <c r="AG292" s="112">
        <v>0</v>
      </c>
      <c r="AH292" s="112"/>
      <c r="AI292" s="112"/>
      <c r="AJ292" s="112"/>
      <c r="AK292" s="112"/>
      <c r="AL292" s="112"/>
      <c r="AM292" s="83"/>
      <c r="AN292" s="14"/>
      <c r="AO292" s="14"/>
      <c r="AP292" s="14"/>
      <c r="AQ292" s="19"/>
      <c r="AR292" s="48"/>
    </row>
    <row r="293" spans="1:44" ht="25.5" hidden="1" x14ac:dyDescent="0.25">
      <c r="A293" s="81" t="s">
        <v>206</v>
      </c>
      <c r="B293" s="81" t="s">
        <v>356</v>
      </c>
      <c r="C293" s="143" t="s">
        <v>89</v>
      </c>
      <c r="D293" s="130">
        <v>5</v>
      </c>
      <c r="E293" s="130">
        <v>4</v>
      </c>
      <c r="F293" s="130">
        <v>2</v>
      </c>
      <c r="G293" s="130">
        <v>5</v>
      </c>
      <c r="H293" s="130">
        <v>2</v>
      </c>
      <c r="I293" s="130">
        <v>3</v>
      </c>
      <c r="J293" s="130">
        <v>6</v>
      </c>
      <c r="K293" s="130">
        <v>4</v>
      </c>
      <c r="L293" s="130">
        <v>10</v>
      </c>
      <c r="M293" s="130"/>
      <c r="N293" s="130">
        <v>5</v>
      </c>
      <c r="O293" s="130">
        <v>9</v>
      </c>
      <c r="P293" s="130">
        <v>2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1</v>
      </c>
      <c r="W293" s="130">
        <v>0</v>
      </c>
      <c r="X293" s="130">
        <v>0</v>
      </c>
      <c r="Y293" s="131">
        <v>0</v>
      </c>
      <c r="Z293" s="131"/>
      <c r="AA293" s="131"/>
      <c r="AB293" s="132"/>
      <c r="AC293" s="132"/>
      <c r="AD293" s="132"/>
      <c r="AE293" s="132">
        <v>0</v>
      </c>
      <c r="AF293" s="112">
        <v>0</v>
      </c>
      <c r="AG293" s="112">
        <v>0</v>
      </c>
      <c r="AH293" s="112"/>
      <c r="AI293" s="112"/>
      <c r="AJ293" s="112"/>
      <c r="AK293" s="112"/>
      <c r="AL293" s="112"/>
      <c r="AM293" s="83"/>
      <c r="AN293" s="14"/>
      <c r="AO293" s="14"/>
      <c r="AP293" s="14"/>
      <c r="AQ293" s="19"/>
      <c r="AR293" s="48"/>
    </row>
    <row r="294" spans="1:44" ht="25.5" hidden="1" x14ac:dyDescent="0.25">
      <c r="A294" s="81" t="s">
        <v>207</v>
      </c>
      <c r="B294" s="81" t="s">
        <v>357</v>
      </c>
      <c r="C294" s="143" t="s">
        <v>55</v>
      </c>
      <c r="D294" s="130">
        <v>0</v>
      </c>
      <c r="E294" s="130">
        <v>2</v>
      </c>
      <c r="F294" s="130">
        <v>5</v>
      </c>
      <c r="G294" s="130">
        <v>2</v>
      </c>
      <c r="H294" s="130">
        <v>0</v>
      </c>
      <c r="I294" s="130">
        <v>0</v>
      </c>
      <c r="J294" s="130">
        <v>1</v>
      </c>
      <c r="K294" s="130">
        <v>0</v>
      </c>
      <c r="L294" s="130">
        <v>1</v>
      </c>
      <c r="M294" s="130"/>
      <c r="N294" s="130">
        <v>0</v>
      </c>
      <c r="O294" s="130">
        <v>1</v>
      </c>
      <c r="P294" s="130">
        <v>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1"/>
      <c r="Z294" s="131"/>
      <c r="AA294" s="131"/>
      <c r="AB294" s="132"/>
      <c r="AC294" s="132"/>
      <c r="AD294" s="132"/>
      <c r="AE294" s="112">
        <v>0</v>
      </c>
      <c r="AF294" s="112">
        <v>0</v>
      </c>
      <c r="AG294" s="112">
        <v>0</v>
      </c>
      <c r="AH294" s="112"/>
      <c r="AI294" s="112"/>
      <c r="AJ294" s="112"/>
      <c r="AK294" s="112"/>
      <c r="AL294" s="112"/>
      <c r="AM294" s="83"/>
      <c r="AN294" s="14"/>
      <c r="AO294" s="14"/>
      <c r="AP294" s="14"/>
      <c r="AQ294" s="19"/>
      <c r="AR294" s="48"/>
    </row>
    <row r="295" spans="1:44" hidden="1" x14ac:dyDescent="0.25">
      <c r="A295" s="81" t="s">
        <v>208</v>
      </c>
      <c r="B295" s="81" t="s">
        <v>358</v>
      </c>
      <c r="C295" s="143" t="s">
        <v>57</v>
      </c>
      <c r="D295" s="130">
        <v>3</v>
      </c>
      <c r="E295" s="130">
        <v>1</v>
      </c>
      <c r="F295" s="130">
        <v>5</v>
      </c>
      <c r="G295" s="130">
        <v>2</v>
      </c>
      <c r="H295" s="130">
        <v>3</v>
      </c>
      <c r="I295" s="130">
        <v>5</v>
      </c>
      <c r="J295" s="130">
        <v>6</v>
      </c>
      <c r="K295" s="130">
        <v>6</v>
      </c>
      <c r="L295" s="130">
        <v>13</v>
      </c>
      <c r="M295" s="130"/>
      <c r="N295" s="130">
        <v>5</v>
      </c>
      <c r="O295" s="130">
        <v>1</v>
      </c>
      <c r="P295" s="130">
        <v>5</v>
      </c>
      <c r="Q295" s="130">
        <v>4</v>
      </c>
      <c r="R295" s="130">
        <v>5</v>
      </c>
      <c r="S295" s="130">
        <v>3</v>
      </c>
      <c r="T295" s="130">
        <v>6</v>
      </c>
      <c r="U295" s="130">
        <v>1</v>
      </c>
      <c r="V295" s="130">
        <v>4</v>
      </c>
      <c r="W295" s="130">
        <v>1</v>
      </c>
      <c r="X295" s="130">
        <v>0</v>
      </c>
      <c r="Y295" s="131">
        <v>1</v>
      </c>
      <c r="Z295" s="131"/>
      <c r="AA295" s="131">
        <v>2</v>
      </c>
      <c r="AB295" s="132"/>
      <c r="AC295" s="132"/>
      <c r="AD295" s="132"/>
      <c r="AE295" s="112">
        <v>0</v>
      </c>
      <c r="AF295" s="112">
        <v>0</v>
      </c>
      <c r="AG295" s="112">
        <v>0</v>
      </c>
      <c r="AH295" s="112"/>
      <c r="AI295" s="112"/>
      <c r="AJ295" s="112"/>
      <c r="AK295" s="112"/>
      <c r="AL295" s="112"/>
      <c r="AM295" s="83"/>
      <c r="AN295" s="14"/>
      <c r="AO295" s="14"/>
      <c r="AP295" s="14"/>
      <c r="AQ295" s="19"/>
      <c r="AR295" s="48"/>
    </row>
    <row r="296" spans="1:44" hidden="1" x14ac:dyDescent="0.25">
      <c r="A296" s="81" t="s">
        <v>209</v>
      </c>
      <c r="B296" s="81" t="s">
        <v>359</v>
      </c>
      <c r="C296" s="143" t="s">
        <v>59</v>
      </c>
      <c r="D296" s="130"/>
      <c r="E296" s="130"/>
      <c r="F296" s="130"/>
      <c r="G296" s="130"/>
      <c r="H296" s="130"/>
      <c r="I296" s="130"/>
      <c r="J296" s="130"/>
      <c r="K296" s="130"/>
      <c r="L296" s="130">
        <v>1</v>
      </c>
      <c r="M296" s="130"/>
      <c r="N296" s="130"/>
      <c r="O296" s="130">
        <v>3</v>
      </c>
      <c r="P296" s="130">
        <v>2</v>
      </c>
      <c r="Q296" s="130">
        <v>1</v>
      </c>
      <c r="R296" s="130">
        <v>2</v>
      </c>
      <c r="S296" s="130">
        <v>3</v>
      </c>
      <c r="T296" s="130">
        <v>4</v>
      </c>
      <c r="U296" s="130">
        <v>1</v>
      </c>
      <c r="V296" s="130">
        <v>1</v>
      </c>
      <c r="W296" s="130">
        <v>1</v>
      </c>
      <c r="X296" s="130">
        <v>0</v>
      </c>
      <c r="Y296" s="131">
        <v>1</v>
      </c>
      <c r="Z296" s="131"/>
      <c r="AA296" s="131"/>
      <c r="AB296" s="132"/>
      <c r="AC296" s="132"/>
      <c r="AD296" s="132"/>
      <c r="AE296" s="112">
        <v>0</v>
      </c>
      <c r="AF296" s="112">
        <v>0</v>
      </c>
      <c r="AG296" s="112">
        <v>0</v>
      </c>
      <c r="AH296" s="112"/>
      <c r="AI296" s="112"/>
      <c r="AJ296" s="112"/>
      <c r="AK296" s="112"/>
      <c r="AL296" s="112"/>
      <c r="AM296" s="83"/>
      <c r="AN296" s="14"/>
      <c r="AO296" s="14"/>
      <c r="AP296" s="14"/>
      <c r="AQ296" s="19"/>
      <c r="AR296" s="48"/>
    </row>
    <row r="297" spans="1:44" hidden="1" x14ac:dyDescent="0.25">
      <c r="A297" s="81" t="s">
        <v>210</v>
      </c>
      <c r="B297" s="81" t="s">
        <v>360</v>
      </c>
      <c r="C297" s="144" t="s">
        <v>61</v>
      </c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8">
        <v>0</v>
      </c>
      <c r="X297" s="138">
        <v>0</v>
      </c>
      <c r="Y297" s="132">
        <v>0</v>
      </c>
      <c r="Z297" s="132">
        <v>0</v>
      </c>
      <c r="AA297" s="132">
        <v>0</v>
      </c>
      <c r="AB297" s="132">
        <v>0</v>
      </c>
      <c r="AC297" s="132">
        <v>1</v>
      </c>
      <c r="AD297" s="111">
        <v>0</v>
      </c>
      <c r="AE297" s="116">
        <v>0</v>
      </c>
      <c r="AF297" s="112">
        <v>0</v>
      </c>
      <c r="AG297" s="112"/>
      <c r="AH297" s="112"/>
      <c r="AI297" s="112"/>
      <c r="AJ297" s="112"/>
      <c r="AK297" s="112"/>
      <c r="AL297" s="112"/>
      <c r="AM297" s="83"/>
      <c r="AN297" s="14"/>
      <c r="AO297" s="14"/>
      <c r="AP297" s="14"/>
      <c r="AQ297" s="19"/>
      <c r="AR297" s="48"/>
    </row>
    <row r="298" spans="1:44" ht="25.5" hidden="1" x14ac:dyDescent="0.25">
      <c r="A298" s="81" t="s">
        <v>211</v>
      </c>
      <c r="B298" s="81" t="s">
        <v>361</v>
      </c>
      <c r="C298" s="144" t="s">
        <v>63</v>
      </c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99">
        <v>10</v>
      </c>
      <c r="V298" s="99">
        <v>10</v>
      </c>
      <c r="W298" s="99">
        <v>3</v>
      </c>
      <c r="X298" s="99">
        <v>2</v>
      </c>
      <c r="Y298" s="111">
        <v>0</v>
      </c>
      <c r="Z298" s="111">
        <v>0</v>
      </c>
      <c r="AA298" s="111">
        <v>0</v>
      </c>
      <c r="AB298" s="112">
        <v>0</v>
      </c>
      <c r="AC298" s="112">
        <v>0</v>
      </c>
      <c r="AD298" s="112">
        <v>0</v>
      </c>
      <c r="AE298" s="116">
        <v>0</v>
      </c>
      <c r="AF298" s="112">
        <v>0</v>
      </c>
      <c r="AG298" s="112">
        <v>0</v>
      </c>
      <c r="AH298" s="112"/>
      <c r="AI298" s="112"/>
      <c r="AJ298" s="112"/>
      <c r="AK298" s="112"/>
      <c r="AL298" s="112"/>
      <c r="AM298" s="83"/>
      <c r="AN298" s="14"/>
      <c r="AO298" s="14"/>
      <c r="AP298" s="14"/>
      <c r="AQ298" s="19"/>
      <c r="AR298" s="48"/>
    </row>
    <row r="299" spans="1:44" hidden="1" x14ac:dyDescent="0.25">
      <c r="A299" s="81" t="s">
        <v>212</v>
      </c>
      <c r="B299" s="81" t="s">
        <v>362</v>
      </c>
      <c r="C299" s="106" t="s">
        <v>65</v>
      </c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112"/>
      <c r="Z299" s="112"/>
      <c r="AA299" s="112"/>
      <c r="AB299" s="112"/>
      <c r="AC299" s="112"/>
      <c r="AD299" s="112"/>
      <c r="AE299" s="112">
        <v>0</v>
      </c>
      <c r="AF299" s="112">
        <v>0</v>
      </c>
      <c r="AG299" s="112">
        <v>0</v>
      </c>
      <c r="AH299" s="112"/>
      <c r="AI299" s="112"/>
      <c r="AJ299" s="112"/>
      <c r="AK299" s="112"/>
      <c r="AL299" s="112"/>
      <c r="AM299" s="83"/>
      <c r="AN299" s="14"/>
      <c r="AO299" s="14"/>
      <c r="AP299" s="14"/>
      <c r="AQ299" s="19"/>
      <c r="AR299" s="48"/>
    </row>
    <row r="300" spans="1:44" hidden="1" x14ac:dyDescent="0.25">
      <c r="A300" s="81"/>
      <c r="B300" s="117"/>
      <c r="C300" s="17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83"/>
      <c r="AN300" s="14"/>
      <c r="AO300" s="14"/>
      <c r="AP300" s="14"/>
      <c r="AQ300" s="19"/>
      <c r="AR300" s="48"/>
    </row>
    <row r="301" spans="1:44" hidden="1" x14ac:dyDescent="0.25">
      <c r="A301" s="20">
        <v>4</v>
      </c>
      <c r="B301" s="81">
        <f>B287+1</f>
        <v>19</v>
      </c>
      <c r="C301" s="123" t="s">
        <v>58</v>
      </c>
      <c r="D301" s="20">
        <v>53864</v>
      </c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83"/>
      <c r="AN301" s="14"/>
      <c r="AO301" s="14"/>
      <c r="AP301" s="14"/>
      <c r="AQ301" s="19"/>
      <c r="AR301" s="48"/>
    </row>
    <row r="302" spans="1:44" ht="25.5" hidden="1" x14ac:dyDescent="0.25">
      <c r="A302" s="18"/>
      <c r="B302" s="117"/>
      <c r="C302" s="95"/>
      <c r="D302" s="96"/>
      <c r="E302" s="96" t="s">
        <v>41</v>
      </c>
      <c r="F302" s="96" t="s">
        <v>42</v>
      </c>
      <c r="G302" s="96" t="s">
        <v>43</v>
      </c>
      <c r="H302" s="96" t="s">
        <v>44</v>
      </c>
      <c r="I302" s="96" t="s">
        <v>45</v>
      </c>
      <c r="J302" s="96" t="s">
        <v>46</v>
      </c>
      <c r="K302" s="96" t="s">
        <v>47</v>
      </c>
      <c r="L302" s="96" t="s">
        <v>48</v>
      </c>
      <c r="M302" s="96"/>
      <c r="N302" s="96" t="s">
        <v>49</v>
      </c>
      <c r="O302" s="96" t="s">
        <v>19</v>
      </c>
      <c r="P302" s="96" t="s">
        <v>20</v>
      </c>
      <c r="Q302" s="96" t="s">
        <v>21</v>
      </c>
      <c r="R302" s="96" t="s">
        <v>22</v>
      </c>
      <c r="S302" s="96" t="s">
        <v>23</v>
      </c>
      <c r="T302" s="96" t="s">
        <v>24</v>
      </c>
      <c r="U302" s="96" t="s">
        <v>25</v>
      </c>
      <c r="V302" s="96" t="s">
        <v>26</v>
      </c>
      <c r="W302" s="96" t="s">
        <v>27</v>
      </c>
      <c r="X302" s="96" t="s">
        <v>28</v>
      </c>
      <c r="Y302" s="96" t="s">
        <v>29</v>
      </c>
      <c r="Z302" s="96" t="s">
        <v>3</v>
      </c>
      <c r="AA302" s="96" t="s">
        <v>4</v>
      </c>
      <c r="AB302" s="96" t="s">
        <v>5</v>
      </c>
      <c r="AC302" s="96" t="s">
        <v>6</v>
      </c>
      <c r="AD302" s="96" t="s">
        <v>7</v>
      </c>
      <c r="AE302" s="96" t="s">
        <v>8</v>
      </c>
      <c r="AF302" s="96" t="s">
        <v>166</v>
      </c>
      <c r="AG302" s="96" t="s">
        <v>624</v>
      </c>
      <c r="AH302" s="110" t="s">
        <v>633</v>
      </c>
      <c r="AI302" s="110" t="s">
        <v>644</v>
      </c>
      <c r="AJ302" s="110" t="s">
        <v>646</v>
      </c>
      <c r="AK302" s="110"/>
      <c r="AL302" s="110"/>
      <c r="AM302" s="83"/>
      <c r="AN302" s="14"/>
      <c r="AO302" s="14"/>
      <c r="AP302" s="14"/>
      <c r="AQ302" s="19"/>
      <c r="AR302" s="48"/>
    </row>
    <row r="303" spans="1:44" hidden="1" x14ac:dyDescent="0.25">
      <c r="A303" s="81" t="s">
        <v>202</v>
      </c>
      <c r="B303" s="81" t="s">
        <v>363</v>
      </c>
      <c r="C303" s="95" t="s">
        <v>9</v>
      </c>
      <c r="D303" s="120"/>
      <c r="E303" s="120"/>
      <c r="F303" s="120"/>
      <c r="G303" s="120"/>
      <c r="H303" s="120"/>
      <c r="I303" s="120"/>
      <c r="J303" s="120">
        <v>54</v>
      </c>
      <c r="K303" s="120">
        <v>62</v>
      </c>
      <c r="L303" s="120">
        <v>82</v>
      </c>
      <c r="M303" s="120"/>
      <c r="N303" s="120">
        <v>90</v>
      </c>
      <c r="O303" s="120">
        <v>92</v>
      </c>
      <c r="P303" s="120">
        <v>93</v>
      </c>
      <c r="Q303" s="120">
        <v>87</v>
      </c>
      <c r="R303" s="120">
        <v>66</v>
      </c>
      <c r="S303" s="120">
        <v>0</v>
      </c>
      <c r="T303" s="120">
        <v>16</v>
      </c>
      <c r="U303" s="120">
        <v>9</v>
      </c>
      <c r="V303" s="120">
        <v>9</v>
      </c>
      <c r="W303" s="120">
        <v>0</v>
      </c>
      <c r="X303" s="120"/>
      <c r="Y303" s="111">
        <v>0</v>
      </c>
      <c r="Z303" s="111">
        <v>0</v>
      </c>
      <c r="AA303" s="111">
        <v>0</v>
      </c>
      <c r="AB303" s="112">
        <v>0</v>
      </c>
      <c r="AC303" s="112">
        <v>0</v>
      </c>
      <c r="AD303" s="112">
        <v>0</v>
      </c>
      <c r="AE303" s="113">
        <v>0</v>
      </c>
      <c r="AF303" s="113">
        <v>0</v>
      </c>
      <c r="AG303" s="113">
        <v>0</v>
      </c>
      <c r="AH303" s="113"/>
      <c r="AI303" s="113"/>
      <c r="AJ303" s="113"/>
      <c r="AK303" s="113"/>
      <c r="AL303" s="113"/>
      <c r="AM303" s="83"/>
      <c r="AN303" s="14"/>
      <c r="AO303" s="14"/>
      <c r="AP303" s="14"/>
      <c r="AQ303" s="19"/>
      <c r="AR303" s="48"/>
    </row>
    <row r="304" spans="1:44" hidden="1" x14ac:dyDescent="0.25">
      <c r="A304" s="81" t="s">
        <v>203</v>
      </c>
      <c r="B304" s="81" t="s">
        <v>364</v>
      </c>
      <c r="C304" s="95" t="s">
        <v>10</v>
      </c>
      <c r="D304" s="120"/>
      <c r="E304" s="120"/>
      <c r="F304" s="120"/>
      <c r="G304" s="120"/>
      <c r="H304" s="120"/>
      <c r="I304" s="120"/>
      <c r="J304" s="120">
        <v>53</v>
      </c>
      <c r="K304" s="120">
        <v>60</v>
      </c>
      <c r="L304" s="120">
        <v>81</v>
      </c>
      <c r="M304" s="120"/>
      <c r="N304" s="120">
        <v>87</v>
      </c>
      <c r="O304" s="120">
        <v>90</v>
      </c>
      <c r="P304" s="120">
        <v>91</v>
      </c>
      <c r="Q304" s="120">
        <v>85</v>
      </c>
      <c r="R304" s="120">
        <v>64</v>
      </c>
      <c r="S304" s="120">
        <v>0</v>
      </c>
      <c r="T304" s="120">
        <v>16</v>
      </c>
      <c r="U304" s="120">
        <v>9</v>
      </c>
      <c r="V304" s="120">
        <v>9</v>
      </c>
      <c r="W304" s="120">
        <v>0</v>
      </c>
      <c r="X304" s="120"/>
      <c r="Y304" s="111"/>
      <c r="Z304" s="111">
        <v>0</v>
      </c>
      <c r="AA304" s="111">
        <v>0</v>
      </c>
      <c r="AB304" s="112">
        <v>0</v>
      </c>
      <c r="AC304" s="112">
        <v>0</v>
      </c>
      <c r="AD304" s="112">
        <v>0</v>
      </c>
      <c r="AE304" s="112">
        <v>0</v>
      </c>
      <c r="AF304" s="112">
        <v>0</v>
      </c>
      <c r="AG304" s="112">
        <v>0</v>
      </c>
      <c r="AH304" s="112"/>
      <c r="AI304" s="112"/>
      <c r="AJ304" s="112"/>
      <c r="AK304" s="112"/>
      <c r="AL304" s="112"/>
      <c r="AM304" s="83"/>
      <c r="AN304" s="14"/>
      <c r="AO304" s="14"/>
      <c r="AP304" s="14"/>
      <c r="AQ304" s="19"/>
      <c r="AR304" s="48"/>
    </row>
    <row r="305" spans="1:44" hidden="1" x14ac:dyDescent="0.25">
      <c r="A305" s="81" t="s">
        <v>204</v>
      </c>
      <c r="B305" s="81" t="s">
        <v>365</v>
      </c>
      <c r="C305" s="95" t="s">
        <v>53</v>
      </c>
      <c r="D305" s="120"/>
      <c r="E305" s="120"/>
      <c r="F305" s="120"/>
      <c r="G305" s="120"/>
      <c r="H305" s="120"/>
      <c r="I305" s="120"/>
      <c r="J305" s="120">
        <v>30</v>
      </c>
      <c r="K305" s="120">
        <v>34</v>
      </c>
      <c r="L305" s="120">
        <v>43</v>
      </c>
      <c r="M305" s="120"/>
      <c r="N305" s="120">
        <v>56</v>
      </c>
      <c r="O305" s="120">
        <v>53</v>
      </c>
      <c r="P305" s="120">
        <v>46</v>
      </c>
      <c r="Q305" s="120">
        <v>47</v>
      </c>
      <c r="R305" s="120">
        <v>37</v>
      </c>
      <c r="S305" s="120">
        <v>1</v>
      </c>
      <c r="T305" s="120">
        <v>0</v>
      </c>
      <c r="U305" s="120">
        <v>0</v>
      </c>
      <c r="V305" s="120">
        <v>0</v>
      </c>
      <c r="W305" s="120">
        <v>0</v>
      </c>
      <c r="X305" s="120"/>
      <c r="Y305" s="111"/>
      <c r="Z305" s="111">
        <v>0</v>
      </c>
      <c r="AA305" s="111">
        <v>0</v>
      </c>
      <c r="AB305" s="112">
        <v>0</v>
      </c>
      <c r="AC305" s="112">
        <v>0</v>
      </c>
      <c r="AD305" s="112">
        <v>0</v>
      </c>
      <c r="AE305" s="112">
        <v>0</v>
      </c>
      <c r="AF305" s="112">
        <v>0</v>
      </c>
      <c r="AG305" s="112">
        <v>0</v>
      </c>
      <c r="AH305" s="112"/>
      <c r="AI305" s="112"/>
      <c r="AJ305" s="112"/>
      <c r="AK305" s="112"/>
      <c r="AL305" s="112"/>
      <c r="AM305" s="83"/>
      <c r="AN305" s="14"/>
      <c r="AO305" s="14"/>
      <c r="AP305" s="14"/>
      <c r="AQ305" s="19"/>
      <c r="AR305" s="48"/>
    </row>
    <row r="306" spans="1:44" hidden="1" x14ac:dyDescent="0.25">
      <c r="A306" s="81" t="s">
        <v>205</v>
      </c>
      <c r="B306" s="81" t="s">
        <v>366</v>
      </c>
      <c r="C306" s="95" t="s">
        <v>54</v>
      </c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11"/>
      <c r="Z306" s="111">
        <v>0</v>
      </c>
      <c r="AA306" s="111">
        <v>0</v>
      </c>
      <c r="AB306" s="112">
        <v>0</v>
      </c>
      <c r="AC306" s="112">
        <v>0</v>
      </c>
      <c r="AD306" s="112">
        <v>0</v>
      </c>
      <c r="AE306" s="112">
        <v>0</v>
      </c>
      <c r="AF306" s="112">
        <v>0</v>
      </c>
      <c r="AG306" s="112">
        <v>0</v>
      </c>
      <c r="AH306" s="112"/>
      <c r="AI306" s="112"/>
      <c r="AJ306" s="112"/>
      <c r="AK306" s="112"/>
      <c r="AL306" s="112"/>
      <c r="AM306" s="83"/>
      <c r="AN306" s="14"/>
      <c r="AO306" s="14"/>
      <c r="AP306" s="14"/>
      <c r="AQ306" s="19"/>
      <c r="AR306" s="48"/>
    </row>
    <row r="307" spans="1:44" ht="25.5" hidden="1" x14ac:dyDescent="0.25">
      <c r="A307" s="81" t="s">
        <v>206</v>
      </c>
      <c r="B307" s="81" t="s">
        <v>367</v>
      </c>
      <c r="C307" s="95" t="s">
        <v>89</v>
      </c>
      <c r="D307" s="120"/>
      <c r="E307" s="120"/>
      <c r="F307" s="120"/>
      <c r="G307" s="120"/>
      <c r="H307" s="120"/>
      <c r="I307" s="120"/>
      <c r="J307" s="120">
        <v>7</v>
      </c>
      <c r="K307" s="120">
        <v>5</v>
      </c>
      <c r="L307" s="120">
        <v>6</v>
      </c>
      <c r="M307" s="120"/>
      <c r="N307" s="120">
        <v>8</v>
      </c>
      <c r="O307" s="120">
        <v>7</v>
      </c>
      <c r="P307" s="120">
        <v>6</v>
      </c>
      <c r="Q307" s="120">
        <v>1</v>
      </c>
      <c r="R307" s="120">
        <v>1</v>
      </c>
      <c r="S307" s="120">
        <v>0</v>
      </c>
      <c r="T307" s="120">
        <v>0</v>
      </c>
      <c r="U307" s="120">
        <v>0</v>
      </c>
      <c r="V307" s="120">
        <v>1</v>
      </c>
      <c r="W307" s="120">
        <v>0</v>
      </c>
      <c r="X307" s="120"/>
      <c r="Y307" s="111"/>
      <c r="Z307" s="111">
        <v>0</v>
      </c>
      <c r="AA307" s="111">
        <v>0</v>
      </c>
      <c r="AB307" s="112">
        <v>0</v>
      </c>
      <c r="AC307" s="112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/>
      <c r="AI307" s="112"/>
      <c r="AJ307" s="112"/>
      <c r="AK307" s="112"/>
      <c r="AL307" s="112"/>
      <c r="AM307" s="83"/>
      <c r="AN307" s="14"/>
      <c r="AO307" s="14"/>
      <c r="AP307" s="14"/>
      <c r="AQ307" s="19"/>
      <c r="AR307" s="48"/>
    </row>
    <row r="308" spans="1:44" ht="25.5" hidden="1" x14ac:dyDescent="0.25">
      <c r="A308" s="81" t="s">
        <v>207</v>
      </c>
      <c r="B308" s="81" t="s">
        <v>368</v>
      </c>
      <c r="C308" s="95" t="s">
        <v>55</v>
      </c>
      <c r="D308" s="120"/>
      <c r="E308" s="120"/>
      <c r="F308" s="120"/>
      <c r="G308" s="120"/>
      <c r="H308" s="120"/>
      <c r="I308" s="120"/>
      <c r="J308" s="120">
        <v>2</v>
      </c>
      <c r="K308" s="120">
        <v>3</v>
      </c>
      <c r="L308" s="120">
        <v>1</v>
      </c>
      <c r="M308" s="120"/>
      <c r="N308" s="120">
        <v>2</v>
      </c>
      <c r="O308" s="120">
        <v>5</v>
      </c>
      <c r="P308" s="120">
        <v>2</v>
      </c>
      <c r="Q308" s="120">
        <v>1</v>
      </c>
      <c r="R308" s="120">
        <v>7</v>
      </c>
      <c r="S308" s="120">
        <v>0</v>
      </c>
      <c r="T308" s="120">
        <v>0</v>
      </c>
      <c r="U308" s="120">
        <v>0</v>
      </c>
      <c r="V308" s="120">
        <v>0</v>
      </c>
      <c r="W308" s="120">
        <v>0</v>
      </c>
      <c r="X308" s="120"/>
      <c r="Y308" s="111"/>
      <c r="Z308" s="111">
        <v>0</v>
      </c>
      <c r="AA308" s="111">
        <v>0</v>
      </c>
      <c r="AB308" s="112">
        <v>0</v>
      </c>
      <c r="AC308" s="112">
        <v>0</v>
      </c>
      <c r="AD308" s="112">
        <v>0</v>
      </c>
      <c r="AE308" s="112">
        <v>0</v>
      </c>
      <c r="AF308" s="112">
        <v>0</v>
      </c>
      <c r="AG308" s="112">
        <v>0</v>
      </c>
      <c r="AH308" s="112"/>
      <c r="AI308" s="112"/>
      <c r="AJ308" s="112"/>
      <c r="AK308" s="112"/>
      <c r="AL308" s="112"/>
      <c r="AM308" s="83"/>
      <c r="AN308" s="14"/>
      <c r="AO308" s="14"/>
      <c r="AP308" s="14"/>
      <c r="AQ308" s="19"/>
      <c r="AR308" s="48"/>
    </row>
    <row r="309" spans="1:44" hidden="1" x14ac:dyDescent="0.25">
      <c r="A309" s="81" t="s">
        <v>208</v>
      </c>
      <c r="B309" s="81" t="s">
        <v>369</v>
      </c>
      <c r="C309" s="95" t="s">
        <v>57</v>
      </c>
      <c r="D309" s="120"/>
      <c r="E309" s="120"/>
      <c r="F309" s="120"/>
      <c r="G309" s="120"/>
      <c r="H309" s="120"/>
      <c r="I309" s="120"/>
      <c r="J309" s="120">
        <v>0</v>
      </c>
      <c r="K309" s="120">
        <v>0</v>
      </c>
      <c r="L309" s="120">
        <v>1</v>
      </c>
      <c r="M309" s="120"/>
      <c r="N309" s="120">
        <v>2</v>
      </c>
      <c r="O309" s="120">
        <v>3</v>
      </c>
      <c r="P309" s="120">
        <v>4</v>
      </c>
      <c r="Q309" s="120">
        <v>6</v>
      </c>
      <c r="R309" s="120">
        <v>10</v>
      </c>
      <c r="S309" s="120">
        <v>4</v>
      </c>
      <c r="T309" s="120">
        <v>8</v>
      </c>
      <c r="U309" s="120">
        <v>4</v>
      </c>
      <c r="V309" s="120">
        <v>5</v>
      </c>
      <c r="W309" s="120">
        <v>2</v>
      </c>
      <c r="X309" s="120"/>
      <c r="Y309" s="111"/>
      <c r="Z309" s="111">
        <v>0</v>
      </c>
      <c r="AA309" s="111">
        <v>3</v>
      </c>
      <c r="AB309" s="112">
        <v>0</v>
      </c>
      <c r="AC309" s="112">
        <v>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1</v>
      </c>
      <c r="AI309" s="112"/>
      <c r="AJ309" s="112"/>
      <c r="AK309" s="112"/>
      <c r="AL309" s="112"/>
      <c r="AM309" s="83"/>
      <c r="AN309" s="14"/>
      <c r="AO309" s="14"/>
      <c r="AP309" s="14"/>
      <c r="AQ309" s="19"/>
      <c r="AR309" s="48"/>
    </row>
    <row r="310" spans="1:44" hidden="1" x14ac:dyDescent="0.25">
      <c r="A310" s="81" t="s">
        <v>209</v>
      </c>
      <c r="B310" s="81" t="s">
        <v>370</v>
      </c>
      <c r="C310" s="95" t="s">
        <v>59</v>
      </c>
      <c r="D310" s="120"/>
      <c r="E310" s="120"/>
      <c r="F310" s="120"/>
      <c r="G310" s="120"/>
      <c r="H310" s="120"/>
      <c r="I310" s="120"/>
      <c r="J310" s="120"/>
      <c r="K310" s="120"/>
      <c r="L310" s="120">
        <v>1</v>
      </c>
      <c r="M310" s="120"/>
      <c r="N310" s="120"/>
      <c r="O310" s="120">
        <v>4</v>
      </c>
      <c r="P310" s="120">
        <v>1</v>
      </c>
      <c r="Q310" s="120">
        <v>2</v>
      </c>
      <c r="R310" s="120">
        <v>2</v>
      </c>
      <c r="S310" s="120">
        <v>5</v>
      </c>
      <c r="T310" s="120">
        <v>7</v>
      </c>
      <c r="U310" s="120">
        <v>5</v>
      </c>
      <c r="V310" s="120">
        <v>3</v>
      </c>
      <c r="W310" s="120">
        <v>2</v>
      </c>
      <c r="X310" s="120"/>
      <c r="Y310" s="111"/>
      <c r="Z310" s="111"/>
      <c r="AA310" s="111"/>
      <c r="AB310" s="112"/>
      <c r="AC310" s="112"/>
      <c r="AD310" s="112"/>
      <c r="AE310" s="112">
        <v>0</v>
      </c>
      <c r="AF310" s="112">
        <v>0</v>
      </c>
      <c r="AG310" s="112">
        <v>0</v>
      </c>
      <c r="AH310" s="112"/>
      <c r="AI310" s="112"/>
      <c r="AJ310" s="112"/>
      <c r="AK310" s="112"/>
      <c r="AL310" s="112"/>
      <c r="AM310" s="83"/>
      <c r="AN310" s="14"/>
      <c r="AO310" s="14"/>
      <c r="AP310" s="14"/>
      <c r="AQ310" s="19"/>
      <c r="AR310" s="48"/>
    </row>
    <row r="311" spans="1:44" hidden="1" x14ac:dyDescent="0.25">
      <c r="A311" s="81" t="s">
        <v>212</v>
      </c>
      <c r="B311" s="81" t="s">
        <v>371</v>
      </c>
      <c r="C311" s="106" t="s">
        <v>65</v>
      </c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112"/>
      <c r="Z311" s="112"/>
      <c r="AA311" s="112"/>
      <c r="AB311" s="112"/>
      <c r="AC311" s="112"/>
      <c r="AD311" s="112"/>
      <c r="AE311" s="112">
        <v>0</v>
      </c>
      <c r="AF311" s="112">
        <v>0</v>
      </c>
      <c r="AG311" s="112"/>
      <c r="AH311" s="112"/>
      <c r="AI311" s="112"/>
      <c r="AJ311" s="112"/>
      <c r="AK311" s="112"/>
      <c r="AL311" s="112"/>
      <c r="AM311" s="83"/>
      <c r="AN311" s="14"/>
      <c r="AO311" s="14"/>
      <c r="AP311" s="14"/>
      <c r="AQ311" s="19"/>
      <c r="AR311" s="48"/>
    </row>
    <row r="312" spans="1:44" hidden="1" x14ac:dyDescent="0.25">
      <c r="A312" s="81"/>
      <c r="B312" s="81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12">
        <v>0</v>
      </c>
      <c r="AH312" s="112"/>
      <c r="AI312" s="112"/>
      <c r="AJ312" s="112"/>
      <c r="AK312" s="112"/>
      <c r="AL312" s="112"/>
      <c r="AM312" s="83"/>
      <c r="AN312" s="14"/>
      <c r="AO312" s="14"/>
      <c r="AP312" s="14"/>
      <c r="AQ312" s="19"/>
      <c r="AR312" s="48"/>
    </row>
    <row r="313" spans="1:44" hidden="1" x14ac:dyDescent="0.25">
      <c r="A313" s="20">
        <v>3</v>
      </c>
      <c r="B313" s="81">
        <f>+B301+1</f>
        <v>20</v>
      </c>
      <c r="C313" s="119" t="s">
        <v>60</v>
      </c>
      <c r="D313" s="20">
        <v>11185</v>
      </c>
      <c r="E313" s="20">
        <v>3</v>
      </c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112">
        <v>0</v>
      </c>
      <c r="AH313" s="112"/>
      <c r="AI313" s="112"/>
      <c r="AJ313" s="112"/>
      <c r="AK313" s="112"/>
      <c r="AL313" s="112"/>
      <c r="AM313" s="83"/>
      <c r="AN313" s="14"/>
      <c r="AO313" s="14"/>
      <c r="AP313" s="14"/>
      <c r="AQ313" s="19"/>
      <c r="AR313" s="48"/>
    </row>
    <row r="314" spans="1:44" ht="25.5" hidden="1" x14ac:dyDescent="0.25">
      <c r="A314" s="18"/>
      <c r="B314" s="81"/>
      <c r="C314" s="95"/>
      <c r="D314" s="96" t="s">
        <v>40</v>
      </c>
      <c r="E314" s="96" t="s">
        <v>41</v>
      </c>
      <c r="F314" s="96" t="s">
        <v>42</v>
      </c>
      <c r="G314" s="96" t="s">
        <v>43</v>
      </c>
      <c r="H314" s="96" t="s">
        <v>44</v>
      </c>
      <c r="I314" s="96" t="s">
        <v>45</v>
      </c>
      <c r="J314" s="96" t="s">
        <v>46</v>
      </c>
      <c r="K314" s="96" t="s">
        <v>47</v>
      </c>
      <c r="L314" s="96" t="s">
        <v>48</v>
      </c>
      <c r="M314" s="96"/>
      <c r="N314" s="96" t="s">
        <v>49</v>
      </c>
      <c r="O314" s="96" t="s">
        <v>19</v>
      </c>
      <c r="P314" s="96" t="s">
        <v>20</v>
      </c>
      <c r="Q314" s="96" t="s">
        <v>21</v>
      </c>
      <c r="R314" s="96" t="s">
        <v>22</v>
      </c>
      <c r="S314" s="96" t="s">
        <v>23</v>
      </c>
      <c r="T314" s="96" t="s">
        <v>24</v>
      </c>
      <c r="U314" s="96" t="s">
        <v>25</v>
      </c>
      <c r="V314" s="96" t="s">
        <v>26</v>
      </c>
      <c r="W314" s="96" t="s">
        <v>27</v>
      </c>
      <c r="X314" s="96" t="s">
        <v>28</v>
      </c>
      <c r="Y314" s="110" t="s">
        <v>29</v>
      </c>
      <c r="Z314" s="110" t="s">
        <v>3</v>
      </c>
      <c r="AA314" s="110" t="s">
        <v>4</v>
      </c>
      <c r="AB314" s="110" t="s">
        <v>5</v>
      </c>
      <c r="AC314" s="110" t="s">
        <v>6</v>
      </c>
      <c r="AD314" s="110" t="s">
        <v>7</v>
      </c>
      <c r="AE314" s="110" t="s">
        <v>8</v>
      </c>
      <c r="AF314" s="110" t="s">
        <v>166</v>
      </c>
      <c r="AG314" s="110" t="s">
        <v>624</v>
      </c>
      <c r="AH314" s="110" t="s">
        <v>633</v>
      </c>
      <c r="AI314" s="110" t="s">
        <v>644</v>
      </c>
      <c r="AJ314" s="110" t="s">
        <v>646</v>
      </c>
      <c r="AK314" s="110"/>
      <c r="AL314" s="110"/>
      <c r="AM314" s="83"/>
      <c r="AN314" s="14"/>
      <c r="AO314" s="14"/>
      <c r="AP314" s="14"/>
      <c r="AQ314" s="19"/>
      <c r="AR314" s="48"/>
    </row>
    <row r="315" spans="1:44" hidden="1" x14ac:dyDescent="0.25">
      <c r="A315" s="81" t="s">
        <v>191</v>
      </c>
      <c r="B315" s="81" t="s">
        <v>372</v>
      </c>
      <c r="C315" s="95" t="s">
        <v>9</v>
      </c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>
        <v>38</v>
      </c>
      <c r="R315" s="120">
        <v>25</v>
      </c>
      <c r="S315" s="120">
        <v>21</v>
      </c>
      <c r="T315" s="120">
        <v>16</v>
      </c>
      <c r="U315" s="120">
        <v>25</v>
      </c>
      <c r="V315" s="120">
        <v>21</v>
      </c>
      <c r="W315" s="120">
        <v>22</v>
      </c>
      <c r="X315" s="120">
        <v>11</v>
      </c>
      <c r="Y315" s="111">
        <v>71</v>
      </c>
      <c r="Z315" s="111">
        <v>24</v>
      </c>
      <c r="AA315" s="111">
        <v>57</v>
      </c>
      <c r="AB315" s="112">
        <v>19</v>
      </c>
      <c r="AC315" s="112">
        <v>29</v>
      </c>
      <c r="AD315" s="112">
        <v>13</v>
      </c>
      <c r="AE315" s="113">
        <v>15</v>
      </c>
      <c r="AF315" s="113">
        <v>15</v>
      </c>
      <c r="AG315" s="113">
        <v>18</v>
      </c>
      <c r="AH315" s="113">
        <v>10</v>
      </c>
      <c r="AI315" s="113">
        <v>7</v>
      </c>
      <c r="AJ315" s="113">
        <v>12</v>
      </c>
      <c r="AK315" s="113">
        <v>12</v>
      </c>
      <c r="AL315" s="113">
        <v>7</v>
      </c>
      <c r="AM315" s="83"/>
      <c r="AN315" s="14"/>
      <c r="AO315" s="14"/>
      <c r="AP315" s="14"/>
      <c r="AQ315" s="19"/>
      <c r="AR315" s="48"/>
    </row>
    <row r="316" spans="1:44" hidden="1" x14ac:dyDescent="0.25">
      <c r="A316" s="81" t="s">
        <v>192</v>
      </c>
      <c r="B316" s="81" t="s">
        <v>373</v>
      </c>
      <c r="C316" s="95" t="s">
        <v>10</v>
      </c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>
        <v>36</v>
      </c>
      <c r="R316" s="120">
        <v>23</v>
      </c>
      <c r="S316" s="120">
        <v>21</v>
      </c>
      <c r="T316" s="120">
        <v>16</v>
      </c>
      <c r="U316" s="120">
        <v>25</v>
      </c>
      <c r="V316" s="120">
        <v>21</v>
      </c>
      <c r="W316" s="120">
        <v>21</v>
      </c>
      <c r="X316" s="120">
        <v>13</v>
      </c>
      <c r="Y316" s="111">
        <v>39</v>
      </c>
      <c r="Z316" s="111">
        <v>23</v>
      </c>
      <c r="AA316" s="111">
        <v>54</v>
      </c>
      <c r="AB316" s="112">
        <v>12</v>
      </c>
      <c r="AC316" s="112">
        <v>24</v>
      </c>
      <c r="AD316" s="112">
        <v>13</v>
      </c>
      <c r="AE316" s="112">
        <v>12</v>
      </c>
      <c r="AF316" s="112">
        <v>14</v>
      </c>
      <c r="AG316" s="112">
        <v>15</v>
      </c>
      <c r="AH316" s="112">
        <v>9</v>
      </c>
      <c r="AI316" s="112">
        <v>6</v>
      </c>
      <c r="AJ316" s="112">
        <v>10</v>
      </c>
      <c r="AK316" s="112">
        <v>11</v>
      </c>
      <c r="AL316" s="112">
        <v>5</v>
      </c>
      <c r="AM316" s="83"/>
      <c r="AN316" s="14"/>
      <c r="AO316" s="14"/>
      <c r="AP316" s="14"/>
      <c r="AQ316" s="19"/>
      <c r="AR316" s="48"/>
    </row>
    <row r="317" spans="1:44" hidden="1" x14ac:dyDescent="0.25">
      <c r="A317" s="81" t="s">
        <v>193</v>
      </c>
      <c r="B317" s="81" t="s">
        <v>374</v>
      </c>
      <c r="C317" s="95" t="s">
        <v>53</v>
      </c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>
        <v>35</v>
      </c>
      <c r="R317" s="120">
        <v>21</v>
      </c>
      <c r="S317" s="120">
        <v>14</v>
      </c>
      <c r="T317" s="120">
        <v>11</v>
      </c>
      <c r="U317" s="120">
        <v>22</v>
      </c>
      <c r="V317" s="120">
        <v>15</v>
      </c>
      <c r="W317" s="120">
        <v>27</v>
      </c>
      <c r="X317" s="120">
        <v>6</v>
      </c>
      <c r="Y317" s="111">
        <v>21</v>
      </c>
      <c r="Z317" s="111">
        <v>14</v>
      </c>
      <c r="AA317" s="111">
        <v>20</v>
      </c>
      <c r="AB317" s="112">
        <v>8</v>
      </c>
      <c r="AC317" s="112">
        <v>6</v>
      </c>
      <c r="AD317" s="112">
        <v>6</v>
      </c>
      <c r="AE317" s="112">
        <v>6</v>
      </c>
      <c r="AF317" s="112">
        <v>5</v>
      </c>
      <c r="AG317" s="112">
        <v>8</v>
      </c>
      <c r="AH317" s="112">
        <v>5</v>
      </c>
      <c r="AI317" s="112">
        <v>4</v>
      </c>
      <c r="AJ317" s="112">
        <v>5</v>
      </c>
      <c r="AK317" s="112">
        <v>3</v>
      </c>
      <c r="AL317" s="112">
        <v>1</v>
      </c>
      <c r="AM317" s="83"/>
      <c r="AN317" s="14"/>
      <c r="AO317" s="14"/>
      <c r="AP317" s="14"/>
      <c r="AQ317" s="19"/>
      <c r="AR317" s="48"/>
    </row>
    <row r="318" spans="1:44" hidden="1" x14ac:dyDescent="0.25">
      <c r="A318" s="81" t="s">
        <v>194</v>
      </c>
      <c r="B318" s="81" t="s">
        <v>375</v>
      </c>
      <c r="C318" s="95" t="s">
        <v>54</v>
      </c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45">
        <v>0</v>
      </c>
      <c r="R318" s="145">
        <v>0</v>
      </c>
      <c r="S318" s="145">
        <v>0</v>
      </c>
      <c r="T318" s="145">
        <v>0</v>
      </c>
      <c r="U318" s="145">
        <v>0</v>
      </c>
      <c r="V318" s="145">
        <v>0</v>
      </c>
      <c r="W318" s="145">
        <v>0</v>
      </c>
      <c r="X318" s="145">
        <v>0</v>
      </c>
      <c r="Y318" s="111">
        <v>0</v>
      </c>
      <c r="Z318" s="111">
        <v>0</v>
      </c>
      <c r="AA318" s="111">
        <v>0</v>
      </c>
      <c r="AB318" s="112">
        <v>0</v>
      </c>
      <c r="AC318" s="112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/>
      <c r="AI318" s="112"/>
      <c r="AJ318" s="112">
        <v>1</v>
      </c>
      <c r="AK318" s="112"/>
      <c r="AL318" s="112"/>
      <c r="AM318" s="83"/>
      <c r="AN318" s="14"/>
      <c r="AO318" s="14"/>
      <c r="AP318" s="14"/>
      <c r="AQ318" s="19"/>
      <c r="AR318" s="48"/>
    </row>
    <row r="319" spans="1:44" ht="25.5" hidden="1" x14ac:dyDescent="0.25">
      <c r="A319" s="81" t="s">
        <v>195</v>
      </c>
      <c r="B319" s="81" t="s">
        <v>376</v>
      </c>
      <c r="C319" s="95" t="s">
        <v>89</v>
      </c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46">
        <v>0</v>
      </c>
      <c r="R319" s="146">
        <v>0</v>
      </c>
      <c r="S319" s="146">
        <v>0</v>
      </c>
      <c r="T319" s="146">
        <v>0</v>
      </c>
      <c r="U319" s="146">
        <v>0</v>
      </c>
      <c r="V319" s="146">
        <v>0</v>
      </c>
      <c r="W319" s="146">
        <v>0</v>
      </c>
      <c r="X319" s="146">
        <v>0</v>
      </c>
      <c r="Y319" s="111">
        <v>0</v>
      </c>
      <c r="Z319" s="111">
        <v>0</v>
      </c>
      <c r="AA319" s="111">
        <v>0</v>
      </c>
      <c r="AB319" s="112">
        <v>0</v>
      </c>
      <c r="AC319" s="112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/>
      <c r="AI319" s="112"/>
      <c r="AJ319" s="112">
        <v>0</v>
      </c>
      <c r="AK319" s="112"/>
      <c r="AL319" s="112"/>
      <c r="AM319" s="83"/>
      <c r="AN319" s="14"/>
      <c r="AO319" s="14"/>
      <c r="AP319" s="14"/>
      <c r="AQ319" s="19"/>
      <c r="AR319" s="48"/>
    </row>
    <row r="320" spans="1:44" ht="25.5" hidden="1" x14ac:dyDescent="0.25">
      <c r="A320" s="81" t="s">
        <v>196</v>
      </c>
      <c r="B320" s="81" t="s">
        <v>377</v>
      </c>
      <c r="C320" s="95" t="s">
        <v>55</v>
      </c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11">
        <v>0</v>
      </c>
      <c r="Z320" s="111">
        <v>2</v>
      </c>
      <c r="AA320" s="111">
        <v>1</v>
      </c>
      <c r="AB320" s="112">
        <v>0</v>
      </c>
      <c r="AC320" s="112">
        <v>1</v>
      </c>
      <c r="AD320" s="112">
        <v>0</v>
      </c>
      <c r="AE320" s="112">
        <v>0</v>
      </c>
      <c r="AF320" s="112">
        <v>0</v>
      </c>
      <c r="AG320" s="112">
        <v>0</v>
      </c>
      <c r="AH320" s="112"/>
      <c r="AI320" s="112"/>
      <c r="AJ320" s="112">
        <v>0</v>
      </c>
      <c r="AK320" s="112">
        <v>1</v>
      </c>
      <c r="AL320" s="112">
        <v>1</v>
      </c>
      <c r="AM320" s="83"/>
      <c r="AN320" s="14"/>
      <c r="AO320" s="14"/>
      <c r="AP320" s="14"/>
      <c r="AQ320" s="19"/>
      <c r="AR320" s="48"/>
    </row>
    <row r="321" spans="1:44" hidden="1" x14ac:dyDescent="0.25">
      <c r="A321" s="81" t="s">
        <v>197</v>
      </c>
      <c r="B321" s="81" t="s">
        <v>378</v>
      </c>
      <c r="C321" s="95" t="s">
        <v>57</v>
      </c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>
        <v>0</v>
      </c>
      <c r="R321" s="120">
        <v>0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11">
        <v>0</v>
      </c>
      <c r="Z321" s="111">
        <v>6</v>
      </c>
      <c r="AA321" s="111">
        <v>0</v>
      </c>
      <c r="AB321" s="112">
        <v>4</v>
      </c>
      <c r="AC321" s="112">
        <v>4</v>
      </c>
      <c r="AD321" s="112">
        <v>2</v>
      </c>
      <c r="AE321" s="112">
        <v>5</v>
      </c>
      <c r="AF321" s="112">
        <v>4</v>
      </c>
      <c r="AG321" s="112">
        <v>1</v>
      </c>
      <c r="AH321" s="112">
        <v>1</v>
      </c>
      <c r="AI321" s="112">
        <v>1</v>
      </c>
      <c r="AJ321" s="112">
        <v>0</v>
      </c>
      <c r="AK321" s="112">
        <v>1</v>
      </c>
      <c r="AL321" s="112">
        <v>2</v>
      </c>
      <c r="AM321" s="83"/>
      <c r="AN321" s="14"/>
      <c r="AO321" s="14"/>
      <c r="AP321" s="14"/>
      <c r="AQ321" s="19"/>
      <c r="AR321" s="48"/>
    </row>
    <row r="322" spans="1:44" hidden="1" x14ac:dyDescent="0.25">
      <c r="A322" s="81" t="s">
        <v>198</v>
      </c>
      <c r="B322" s="81" t="s">
        <v>379</v>
      </c>
      <c r="C322" s="95" t="s">
        <v>59</v>
      </c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>
        <v>0</v>
      </c>
      <c r="R322" s="120">
        <v>0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11">
        <v>0</v>
      </c>
      <c r="Z322" s="111">
        <v>2</v>
      </c>
      <c r="AA322" s="111">
        <v>5</v>
      </c>
      <c r="AB322" s="112">
        <v>2</v>
      </c>
      <c r="AC322" s="112">
        <v>4</v>
      </c>
      <c r="AD322" s="112">
        <v>0</v>
      </c>
      <c r="AE322" s="112">
        <v>2</v>
      </c>
      <c r="AF322" s="112">
        <v>2</v>
      </c>
      <c r="AG322" s="112">
        <v>2</v>
      </c>
      <c r="AH322" s="112">
        <v>3</v>
      </c>
      <c r="AI322" s="112">
        <v>2</v>
      </c>
      <c r="AJ322" s="112">
        <v>2</v>
      </c>
      <c r="AK322" s="112"/>
      <c r="AL322" s="112"/>
      <c r="AM322" s="83"/>
      <c r="AN322" s="14"/>
      <c r="AO322" s="14"/>
      <c r="AP322" s="14"/>
      <c r="AQ322" s="19"/>
      <c r="AR322" s="48"/>
    </row>
    <row r="323" spans="1:44" hidden="1" x14ac:dyDescent="0.25">
      <c r="A323" s="81" t="s">
        <v>199</v>
      </c>
      <c r="B323" s="81" t="s">
        <v>380</v>
      </c>
      <c r="C323" s="95" t="s">
        <v>61</v>
      </c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>
        <v>0</v>
      </c>
      <c r="V323" s="120">
        <v>0</v>
      </c>
      <c r="W323" s="99">
        <v>13</v>
      </c>
      <c r="X323" s="99">
        <v>12</v>
      </c>
      <c r="Y323" s="112">
        <v>20</v>
      </c>
      <c r="Z323" s="112">
        <v>21</v>
      </c>
      <c r="AA323" s="112">
        <v>19</v>
      </c>
      <c r="AB323" s="112">
        <v>18</v>
      </c>
      <c r="AC323" s="112">
        <v>22</v>
      </c>
      <c r="AD323" s="111">
        <v>23</v>
      </c>
      <c r="AE323" s="116">
        <v>25</v>
      </c>
      <c r="AF323" s="112">
        <v>0</v>
      </c>
      <c r="AG323" s="112"/>
      <c r="AH323" s="112">
        <v>13</v>
      </c>
      <c r="AI323" s="112"/>
      <c r="AJ323" s="112">
        <v>0</v>
      </c>
      <c r="AK323" s="112"/>
      <c r="AL323" s="112"/>
      <c r="AM323" s="83"/>
      <c r="AN323" s="14"/>
      <c r="AO323" s="14"/>
      <c r="AP323" s="14"/>
      <c r="AQ323" s="19"/>
      <c r="AR323" s="48"/>
    </row>
    <row r="324" spans="1:44" ht="25.5" hidden="1" x14ac:dyDescent="0.25">
      <c r="A324" s="81" t="s">
        <v>200</v>
      </c>
      <c r="B324" s="81" t="s">
        <v>381</v>
      </c>
      <c r="C324" s="95" t="s">
        <v>63</v>
      </c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99">
        <v>5</v>
      </c>
      <c r="V324" s="99">
        <v>6</v>
      </c>
      <c r="W324" s="99">
        <v>2</v>
      </c>
      <c r="X324" s="99">
        <v>1</v>
      </c>
      <c r="Y324" s="111">
        <v>3</v>
      </c>
      <c r="Z324" s="111">
        <v>2</v>
      </c>
      <c r="AA324" s="111">
        <v>3</v>
      </c>
      <c r="AB324" s="112">
        <v>0</v>
      </c>
      <c r="AC324" s="112">
        <v>0</v>
      </c>
      <c r="AD324" s="112">
        <v>0</v>
      </c>
      <c r="AE324" s="116">
        <v>0</v>
      </c>
      <c r="AF324" s="112">
        <v>0</v>
      </c>
      <c r="AG324" s="112">
        <v>0</v>
      </c>
      <c r="AH324" s="112"/>
      <c r="AI324" s="112"/>
      <c r="AJ324" s="112">
        <v>1</v>
      </c>
      <c r="AK324" s="112"/>
      <c r="AL324" s="112"/>
      <c r="AM324" s="83"/>
      <c r="AN324" s="14"/>
      <c r="AO324" s="14"/>
      <c r="AP324" s="14"/>
      <c r="AQ324" s="19"/>
      <c r="AR324" s="48"/>
    </row>
    <row r="325" spans="1:44" hidden="1" x14ac:dyDescent="0.25">
      <c r="A325" s="81" t="s">
        <v>201</v>
      </c>
      <c r="B325" s="81" t="s">
        <v>382</v>
      </c>
      <c r="C325" s="106" t="s">
        <v>65</v>
      </c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112"/>
      <c r="Z325" s="112"/>
      <c r="AA325" s="112"/>
      <c r="AB325" s="112"/>
      <c r="AC325" s="112"/>
      <c r="AD325" s="112"/>
      <c r="AE325" s="112">
        <v>1</v>
      </c>
      <c r="AF325" s="112">
        <v>0</v>
      </c>
      <c r="AG325" s="112">
        <v>1</v>
      </c>
      <c r="AH325" s="112"/>
      <c r="AI325" s="112"/>
      <c r="AJ325" s="112">
        <v>0</v>
      </c>
      <c r="AK325" s="112">
        <v>2</v>
      </c>
      <c r="AL325" s="112"/>
      <c r="AM325" s="83"/>
      <c r="AN325" s="14"/>
      <c r="AO325" s="14"/>
      <c r="AP325" s="14"/>
      <c r="AQ325" s="19"/>
      <c r="AR325" s="48"/>
    </row>
    <row r="326" spans="1:44" hidden="1" x14ac:dyDescent="0.25">
      <c r="A326" s="81"/>
      <c r="B326" s="81"/>
      <c r="C326" s="213" t="s">
        <v>657</v>
      </c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0"/>
      <c r="V326" s="210"/>
      <c r="W326" s="210"/>
      <c r="X326" s="210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>
        <v>2</v>
      </c>
      <c r="AM326" s="83"/>
      <c r="AN326" s="14"/>
      <c r="AO326" s="14"/>
      <c r="AP326" s="14"/>
      <c r="AQ326" s="19"/>
      <c r="AR326" s="48"/>
    </row>
    <row r="327" spans="1:44" hidden="1" x14ac:dyDescent="0.25">
      <c r="A327" s="81"/>
      <c r="B327" s="81"/>
      <c r="C327" s="118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83"/>
      <c r="AN327" s="14"/>
      <c r="AO327" s="14"/>
      <c r="AP327" s="14"/>
      <c r="AQ327" s="19"/>
      <c r="AR327" s="48"/>
    </row>
    <row r="328" spans="1:44" hidden="1" x14ac:dyDescent="0.25">
      <c r="A328" s="20">
        <v>3</v>
      </c>
      <c r="B328" s="81">
        <f>+B313+1</f>
        <v>21</v>
      </c>
      <c r="C328" s="119" t="s">
        <v>62</v>
      </c>
      <c r="D328" s="20">
        <v>1158</v>
      </c>
      <c r="E328" s="20">
        <v>3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83"/>
      <c r="AN328" s="14"/>
      <c r="AO328" s="14"/>
      <c r="AP328" s="14"/>
      <c r="AQ328" s="19"/>
      <c r="AR328" s="48"/>
    </row>
    <row r="329" spans="1:44" ht="25.5" hidden="1" x14ac:dyDescent="0.25">
      <c r="A329" s="18"/>
      <c r="B329" s="117"/>
      <c r="C329" s="95"/>
      <c r="D329" s="96" t="s">
        <v>40</v>
      </c>
      <c r="E329" s="96" t="s">
        <v>41</v>
      </c>
      <c r="F329" s="96" t="s">
        <v>42</v>
      </c>
      <c r="G329" s="96" t="s">
        <v>43</v>
      </c>
      <c r="H329" s="96" t="s">
        <v>44</v>
      </c>
      <c r="I329" s="96" t="s">
        <v>45</v>
      </c>
      <c r="J329" s="96" t="s">
        <v>46</v>
      </c>
      <c r="K329" s="96" t="s">
        <v>47</v>
      </c>
      <c r="L329" s="96" t="s">
        <v>48</v>
      </c>
      <c r="M329" s="96"/>
      <c r="N329" s="96" t="s">
        <v>49</v>
      </c>
      <c r="O329" s="96" t="s">
        <v>19</v>
      </c>
      <c r="P329" s="96" t="s">
        <v>20</v>
      </c>
      <c r="Q329" s="96" t="s">
        <v>21</v>
      </c>
      <c r="R329" s="96" t="s">
        <v>22</v>
      </c>
      <c r="S329" s="96" t="s">
        <v>23</v>
      </c>
      <c r="T329" s="96" t="s">
        <v>24</v>
      </c>
      <c r="U329" s="96" t="s">
        <v>25</v>
      </c>
      <c r="V329" s="96" t="s">
        <v>26</v>
      </c>
      <c r="W329" s="96" t="s">
        <v>27</v>
      </c>
      <c r="X329" s="96" t="s">
        <v>28</v>
      </c>
      <c r="Y329" s="110" t="s">
        <v>29</v>
      </c>
      <c r="Z329" s="110" t="s">
        <v>3</v>
      </c>
      <c r="AA329" s="110" t="s">
        <v>4</v>
      </c>
      <c r="AB329" s="110" t="s">
        <v>5</v>
      </c>
      <c r="AC329" s="110" t="s">
        <v>6</v>
      </c>
      <c r="AD329" s="110" t="s">
        <v>7</v>
      </c>
      <c r="AE329" s="110" t="s">
        <v>8</v>
      </c>
      <c r="AF329" s="110" t="s">
        <v>166</v>
      </c>
      <c r="AG329" s="110" t="s">
        <v>624</v>
      </c>
      <c r="AH329" s="110" t="s">
        <v>633</v>
      </c>
      <c r="AI329" s="110" t="s">
        <v>644</v>
      </c>
      <c r="AJ329" s="110" t="s">
        <v>646</v>
      </c>
      <c r="AK329" s="110"/>
      <c r="AL329" s="110"/>
      <c r="AM329" s="83"/>
      <c r="AN329" s="14"/>
      <c r="AO329" s="14"/>
      <c r="AP329" s="14"/>
      <c r="AQ329" s="19"/>
      <c r="AR329" s="48"/>
    </row>
    <row r="330" spans="1:44" hidden="1" x14ac:dyDescent="0.25">
      <c r="A330" s="81" t="s">
        <v>191</v>
      </c>
      <c r="B330" s="81" t="s">
        <v>383</v>
      </c>
      <c r="C330" s="95" t="s">
        <v>9</v>
      </c>
      <c r="D330" s="120">
        <v>67</v>
      </c>
      <c r="E330" s="120">
        <v>54</v>
      </c>
      <c r="F330" s="120">
        <v>69</v>
      </c>
      <c r="G330" s="120">
        <v>40</v>
      </c>
      <c r="H330" s="120">
        <v>44</v>
      </c>
      <c r="I330" s="120">
        <v>31</v>
      </c>
      <c r="J330" s="120">
        <v>48</v>
      </c>
      <c r="K330" s="120">
        <v>57</v>
      </c>
      <c r="L330" s="120">
        <v>66</v>
      </c>
      <c r="M330" s="120"/>
      <c r="N330" s="120">
        <v>46</v>
      </c>
      <c r="O330" s="120">
        <v>72</v>
      </c>
      <c r="P330" s="120">
        <v>59</v>
      </c>
      <c r="Q330" s="120">
        <v>70</v>
      </c>
      <c r="R330" s="120">
        <v>51</v>
      </c>
      <c r="S330" s="120">
        <v>63</v>
      </c>
      <c r="T330" s="120">
        <v>55</v>
      </c>
      <c r="U330" s="120">
        <v>77</v>
      </c>
      <c r="V330" s="120">
        <v>34</v>
      </c>
      <c r="W330" s="120">
        <v>77</v>
      </c>
      <c r="X330" s="120">
        <v>30</v>
      </c>
      <c r="Y330" s="111">
        <v>144</v>
      </c>
      <c r="Z330" s="111">
        <v>36</v>
      </c>
      <c r="AA330" s="111">
        <v>102</v>
      </c>
      <c r="AB330" s="112">
        <v>41</v>
      </c>
      <c r="AC330" s="112">
        <v>74</v>
      </c>
      <c r="AD330" s="112">
        <v>25</v>
      </c>
      <c r="AE330" s="113">
        <v>48</v>
      </c>
      <c r="AF330" s="113">
        <v>40</v>
      </c>
      <c r="AG330" s="113">
        <v>54</v>
      </c>
      <c r="AH330" s="113">
        <v>24</v>
      </c>
      <c r="AI330" s="113">
        <v>52</v>
      </c>
      <c r="AJ330" s="113">
        <v>19</v>
      </c>
      <c r="AK330" s="113">
        <v>64</v>
      </c>
      <c r="AL330" s="113">
        <v>39</v>
      </c>
      <c r="AM330" s="83"/>
      <c r="AN330" s="14"/>
      <c r="AO330" s="14"/>
      <c r="AP330" s="14"/>
      <c r="AQ330" s="19"/>
      <c r="AR330" s="48"/>
    </row>
    <row r="331" spans="1:44" hidden="1" x14ac:dyDescent="0.25">
      <c r="A331" s="81" t="s">
        <v>192</v>
      </c>
      <c r="B331" s="81" t="s">
        <v>384</v>
      </c>
      <c r="C331" s="95" t="s">
        <v>10</v>
      </c>
      <c r="D331" s="120">
        <v>59</v>
      </c>
      <c r="E331" s="120">
        <v>48</v>
      </c>
      <c r="F331" s="120">
        <v>67</v>
      </c>
      <c r="G331" s="120">
        <v>40</v>
      </c>
      <c r="H331" s="120">
        <v>41</v>
      </c>
      <c r="I331" s="120">
        <v>30</v>
      </c>
      <c r="J331" s="120">
        <v>44</v>
      </c>
      <c r="K331" s="120">
        <v>53</v>
      </c>
      <c r="L331" s="120">
        <v>62</v>
      </c>
      <c r="M331" s="120"/>
      <c r="N331" s="120">
        <v>44</v>
      </c>
      <c r="O331" s="120">
        <v>67</v>
      </c>
      <c r="P331" s="120">
        <v>55</v>
      </c>
      <c r="Q331" s="120">
        <v>66</v>
      </c>
      <c r="R331" s="120">
        <v>48</v>
      </c>
      <c r="S331" s="120">
        <v>59</v>
      </c>
      <c r="T331" s="120">
        <v>52</v>
      </c>
      <c r="U331" s="120">
        <v>72</v>
      </c>
      <c r="V331" s="120">
        <v>32</v>
      </c>
      <c r="W331" s="120">
        <v>72</v>
      </c>
      <c r="X331" s="120">
        <v>27</v>
      </c>
      <c r="Y331" s="111">
        <v>98</v>
      </c>
      <c r="Z331" s="111">
        <v>33</v>
      </c>
      <c r="AA331" s="111">
        <v>88</v>
      </c>
      <c r="AB331" s="112">
        <v>30</v>
      </c>
      <c r="AC331" s="112">
        <v>67</v>
      </c>
      <c r="AD331" s="112">
        <v>24</v>
      </c>
      <c r="AE331" s="112">
        <v>44</v>
      </c>
      <c r="AF331" s="112">
        <v>35</v>
      </c>
      <c r="AG331" s="112">
        <v>47</v>
      </c>
      <c r="AH331" s="112">
        <v>21</v>
      </c>
      <c r="AI331" s="112">
        <v>41</v>
      </c>
      <c r="AJ331" s="112">
        <v>17</v>
      </c>
      <c r="AK331" s="112">
        <v>58</v>
      </c>
      <c r="AL331" s="112">
        <v>29</v>
      </c>
      <c r="AM331" s="83"/>
      <c r="AN331" s="14"/>
      <c r="AO331" s="14"/>
      <c r="AP331" s="14"/>
      <c r="AQ331" s="19"/>
      <c r="AR331" s="48"/>
    </row>
    <row r="332" spans="1:44" hidden="1" x14ac:dyDescent="0.25">
      <c r="A332" s="81" t="s">
        <v>193</v>
      </c>
      <c r="B332" s="81" t="s">
        <v>385</v>
      </c>
      <c r="C332" s="95" t="s">
        <v>53</v>
      </c>
      <c r="D332" s="120">
        <v>34</v>
      </c>
      <c r="E332" s="120">
        <v>20</v>
      </c>
      <c r="F332" s="120">
        <v>29</v>
      </c>
      <c r="G332" s="120">
        <v>13</v>
      </c>
      <c r="H332" s="120">
        <v>20</v>
      </c>
      <c r="I332" s="120">
        <v>12</v>
      </c>
      <c r="J332" s="120">
        <v>20</v>
      </c>
      <c r="K332" s="120">
        <v>19</v>
      </c>
      <c r="L332" s="120">
        <v>28</v>
      </c>
      <c r="M332" s="120"/>
      <c r="N332" s="120">
        <v>20</v>
      </c>
      <c r="O332" s="120">
        <v>39</v>
      </c>
      <c r="P332" s="120">
        <v>26</v>
      </c>
      <c r="Q332" s="120">
        <v>34</v>
      </c>
      <c r="R332" s="120">
        <v>22</v>
      </c>
      <c r="S332" s="120">
        <v>25</v>
      </c>
      <c r="T332" s="120">
        <v>23</v>
      </c>
      <c r="U332" s="120">
        <v>45</v>
      </c>
      <c r="V332" s="120">
        <v>15</v>
      </c>
      <c r="W332" s="120">
        <v>43</v>
      </c>
      <c r="X332" s="120">
        <v>18</v>
      </c>
      <c r="Y332" s="111">
        <v>51</v>
      </c>
      <c r="Z332" s="111">
        <v>14</v>
      </c>
      <c r="AA332" s="111">
        <v>37</v>
      </c>
      <c r="AB332" s="112">
        <v>20</v>
      </c>
      <c r="AC332" s="112">
        <v>33</v>
      </c>
      <c r="AD332" s="112">
        <v>12</v>
      </c>
      <c r="AE332" s="112">
        <v>28</v>
      </c>
      <c r="AF332" s="112">
        <v>20</v>
      </c>
      <c r="AG332" s="112">
        <v>29</v>
      </c>
      <c r="AH332" s="112">
        <v>17</v>
      </c>
      <c r="AI332" s="112">
        <v>30</v>
      </c>
      <c r="AJ332" s="112">
        <v>10</v>
      </c>
      <c r="AK332" s="112">
        <v>39</v>
      </c>
      <c r="AL332" s="112">
        <v>17</v>
      </c>
      <c r="AM332" s="83"/>
      <c r="AN332" s="14"/>
      <c r="AO332" s="14"/>
      <c r="AP332" s="14"/>
      <c r="AQ332" s="19"/>
      <c r="AR332" s="48"/>
    </row>
    <row r="333" spans="1:44" hidden="1" x14ac:dyDescent="0.25">
      <c r="A333" s="81" t="s">
        <v>194</v>
      </c>
      <c r="B333" s="81" t="s">
        <v>386</v>
      </c>
      <c r="C333" s="95" t="s">
        <v>54</v>
      </c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>
        <v>0</v>
      </c>
      <c r="Y333" s="111">
        <v>0</v>
      </c>
      <c r="Z333" s="111">
        <v>0</v>
      </c>
      <c r="AA333" s="111">
        <v>0</v>
      </c>
      <c r="AB333" s="112">
        <v>0</v>
      </c>
      <c r="AC333" s="112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/>
      <c r="AI333" s="112"/>
      <c r="AJ333" s="112">
        <v>0</v>
      </c>
      <c r="AK333" s="112"/>
      <c r="AL333" s="112"/>
      <c r="AM333" s="83"/>
      <c r="AN333" s="14"/>
      <c r="AO333" s="14"/>
      <c r="AP333" s="14"/>
      <c r="AQ333" s="19"/>
      <c r="AR333" s="48"/>
    </row>
    <row r="334" spans="1:44" ht="25.5" hidden="1" x14ac:dyDescent="0.25">
      <c r="A334" s="81" t="s">
        <v>195</v>
      </c>
      <c r="B334" s="81" t="s">
        <v>387</v>
      </c>
      <c r="C334" s="95" t="s">
        <v>89</v>
      </c>
      <c r="D334" s="120">
        <v>1</v>
      </c>
      <c r="E334" s="120">
        <v>1</v>
      </c>
      <c r="F334" s="120">
        <v>0</v>
      </c>
      <c r="G334" s="120">
        <v>1</v>
      </c>
      <c r="H334" s="120">
        <v>0</v>
      </c>
      <c r="I334" s="120">
        <v>0</v>
      </c>
      <c r="J334" s="120">
        <v>0</v>
      </c>
      <c r="K334" s="120">
        <v>0</v>
      </c>
      <c r="L334" s="120">
        <v>1</v>
      </c>
      <c r="M334" s="120"/>
      <c r="N334" s="120">
        <v>0</v>
      </c>
      <c r="O334" s="120">
        <v>2</v>
      </c>
      <c r="P334" s="120">
        <v>1</v>
      </c>
      <c r="Q334" s="120">
        <v>0</v>
      </c>
      <c r="R334" s="120">
        <v>1</v>
      </c>
      <c r="S334" s="120">
        <v>1</v>
      </c>
      <c r="T334" s="120">
        <v>3</v>
      </c>
      <c r="U334" s="120">
        <v>0</v>
      </c>
      <c r="V334" s="120">
        <v>1</v>
      </c>
      <c r="W334" s="120">
        <v>1</v>
      </c>
      <c r="X334" s="120">
        <v>0</v>
      </c>
      <c r="Y334" s="111">
        <v>0</v>
      </c>
      <c r="Z334" s="111">
        <v>2</v>
      </c>
      <c r="AA334" s="111">
        <v>0</v>
      </c>
      <c r="AB334" s="112">
        <v>0</v>
      </c>
      <c r="AC334" s="112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/>
      <c r="AI334" s="112"/>
      <c r="AJ334" s="112">
        <v>0</v>
      </c>
      <c r="AK334" s="112"/>
      <c r="AL334" s="112"/>
      <c r="AM334" s="83"/>
      <c r="AN334" s="14"/>
      <c r="AO334" s="14"/>
      <c r="AP334" s="14"/>
      <c r="AQ334" s="19"/>
      <c r="AR334" s="48"/>
    </row>
    <row r="335" spans="1:44" ht="25.5" hidden="1" x14ac:dyDescent="0.25">
      <c r="A335" s="81" t="s">
        <v>196</v>
      </c>
      <c r="B335" s="81" t="s">
        <v>388</v>
      </c>
      <c r="C335" s="95" t="s">
        <v>55</v>
      </c>
      <c r="D335" s="120">
        <v>3</v>
      </c>
      <c r="E335" s="120">
        <v>3</v>
      </c>
      <c r="F335" s="120">
        <v>2</v>
      </c>
      <c r="G335" s="120">
        <v>2</v>
      </c>
      <c r="H335" s="120">
        <v>2</v>
      </c>
      <c r="I335" s="120">
        <v>3</v>
      </c>
      <c r="J335" s="120">
        <v>1</v>
      </c>
      <c r="K335" s="120">
        <v>2</v>
      </c>
      <c r="L335" s="120">
        <v>7</v>
      </c>
      <c r="M335" s="120"/>
      <c r="N335" s="120">
        <v>2</v>
      </c>
      <c r="O335" s="120">
        <v>3</v>
      </c>
      <c r="P335" s="120">
        <v>2</v>
      </c>
      <c r="Q335" s="120">
        <v>1</v>
      </c>
      <c r="R335" s="120">
        <v>1</v>
      </c>
      <c r="S335" s="120">
        <v>4</v>
      </c>
      <c r="T335" s="120">
        <v>1</v>
      </c>
      <c r="U335" s="120">
        <v>1</v>
      </c>
      <c r="V335" s="120">
        <v>1</v>
      </c>
      <c r="W335" s="120">
        <v>0</v>
      </c>
      <c r="X335" s="120">
        <v>1</v>
      </c>
      <c r="Y335" s="111">
        <v>0</v>
      </c>
      <c r="Z335" s="111">
        <v>1</v>
      </c>
      <c r="AA335" s="111">
        <v>1</v>
      </c>
      <c r="AB335" s="112">
        <v>0</v>
      </c>
      <c r="AC335" s="112">
        <v>0</v>
      </c>
      <c r="AD335" s="112">
        <v>1</v>
      </c>
      <c r="AE335" s="112">
        <v>1</v>
      </c>
      <c r="AF335" s="112">
        <v>2</v>
      </c>
      <c r="AG335" s="112">
        <v>0</v>
      </c>
      <c r="AH335" s="112">
        <v>1</v>
      </c>
      <c r="AI335" s="112">
        <v>1</v>
      </c>
      <c r="AJ335" s="112">
        <v>1</v>
      </c>
      <c r="AK335" s="112"/>
      <c r="AL335" s="112">
        <v>3</v>
      </c>
      <c r="AM335" s="83"/>
      <c r="AN335" s="14"/>
      <c r="AO335" s="14"/>
      <c r="AP335" s="14"/>
      <c r="AQ335" s="19"/>
      <c r="AR335" s="48"/>
    </row>
    <row r="336" spans="1:44" hidden="1" x14ac:dyDescent="0.25">
      <c r="A336" s="81" t="s">
        <v>197</v>
      </c>
      <c r="B336" s="81" t="s">
        <v>389</v>
      </c>
      <c r="C336" s="95" t="s">
        <v>57</v>
      </c>
      <c r="D336" s="120">
        <v>10</v>
      </c>
      <c r="E336" s="120">
        <v>8</v>
      </c>
      <c r="F336" s="120">
        <v>17</v>
      </c>
      <c r="G336" s="120">
        <v>5</v>
      </c>
      <c r="H336" s="120">
        <v>5</v>
      </c>
      <c r="I336" s="120">
        <v>5</v>
      </c>
      <c r="J336" s="120">
        <v>9</v>
      </c>
      <c r="K336" s="120">
        <v>13</v>
      </c>
      <c r="L336" s="120">
        <v>10</v>
      </c>
      <c r="M336" s="120"/>
      <c r="N336" s="120">
        <v>12</v>
      </c>
      <c r="O336" s="120">
        <v>3</v>
      </c>
      <c r="P336" s="120">
        <v>3</v>
      </c>
      <c r="Q336" s="120">
        <v>6</v>
      </c>
      <c r="R336" s="120">
        <v>8</v>
      </c>
      <c r="S336" s="120">
        <v>6</v>
      </c>
      <c r="T336" s="120">
        <v>6</v>
      </c>
      <c r="U336" s="120">
        <v>4</v>
      </c>
      <c r="V336" s="120">
        <v>3</v>
      </c>
      <c r="W336" s="120">
        <v>3</v>
      </c>
      <c r="X336" s="120">
        <v>0</v>
      </c>
      <c r="Y336" s="111">
        <v>6</v>
      </c>
      <c r="Z336" s="111">
        <v>4</v>
      </c>
      <c r="AA336" s="111">
        <v>1</v>
      </c>
      <c r="AB336" s="112">
        <v>8</v>
      </c>
      <c r="AC336" s="112">
        <v>5</v>
      </c>
      <c r="AD336" s="112">
        <v>4</v>
      </c>
      <c r="AE336" s="112">
        <v>9</v>
      </c>
      <c r="AF336" s="112">
        <v>6</v>
      </c>
      <c r="AG336" s="112">
        <v>2</v>
      </c>
      <c r="AH336" s="112">
        <v>3</v>
      </c>
      <c r="AI336" s="112">
        <v>4</v>
      </c>
      <c r="AJ336" s="112">
        <v>7</v>
      </c>
      <c r="AK336" s="112">
        <v>2</v>
      </c>
      <c r="AL336" s="112">
        <v>8</v>
      </c>
      <c r="AM336" s="83"/>
      <c r="AN336" s="14"/>
      <c r="AO336" s="14"/>
      <c r="AP336" s="14"/>
      <c r="AQ336" s="19"/>
      <c r="AR336" s="48"/>
    </row>
    <row r="337" spans="1:44" hidden="1" x14ac:dyDescent="0.25">
      <c r="A337" s="81" t="s">
        <v>198</v>
      </c>
      <c r="B337" s="81" t="s">
        <v>390</v>
      </c>
      <c r="C337" s="95" t="s">
        <v>59</v>
      </c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>
        <v>3</v>
      </c>
      <c r="P337" s="120">
        <v>3</v>
      </c>
      <c r="Q337" s="120">
        <v>2</v>
      </c>
      <c r="R337" s="120">
        <v>4</v>
      </c>
      <c r="S337" s="120">
        <v>3</v>
      </c>
      <c r="T337" s="120">
        <v>4</v>
      </c>
      <c r="U337" s="120">
        <v>3</v>
      </c>
      <c r="V337" s="120">
        <v>2</v>
      </c>
      <c r="W337" s="120">
        <v>4</v>
      </c>
      <c r="X337" s="120">
        <v>0</v>
      </c>
      <c r="Y337" s="111">
        <v>0</v>
      </c>
      <c r="Z337" s="111">
        <v>3</v>
      </c>
      <c r="AA337" s="111">
        <v>3</v>
      </c>
      <c r="AB337" s="112">
        <v>1</v>
      </c>
      <c r="AC337" s="112">
        <v>9</v>
      </c>
      <c r="AD337" s="112">
        <v>6</v>
      </c>
      <c r="AE337" s="112">
        <v>1</v>
      </c>
      <c r="AF337" s="112">
        <v>5</v>
      </c>
      <c r="AG337" s="112">
        <v>8</v>
      </c>
      <c r="AH337" s="112">
        <v>3</v>
      </c>
      <c r="AI337" s="112">
        <v>18</v>
      </c>
      <c r="AJ337" s="112">
        <v>6</v>
      </c>
      <c r="AK337" s="112">
        <v>4</v>
      </c>
      <c r="AL337" s="112">
        <v>5</v>
      </c>
      <c r="AM337" s="83"/>
      <c r="AN337" s="14"/>
      <c r="AO337" s="14"/>
      <c r="AP337" s="14"/>
      <c r="AQ337" s="19"/>
      <c r="AR337" s="48"/>
    </row>
    <row r="338" spans="1:44" hidden="1" x14ac:dyDescent="0.25">
      <c r="A338" s="81" t="s">
        <v>199</v>
      </c>
      <c r="B338" s="81" t="s">
        <v>391</v>
      </c>
      <c r="C338" s="95" t="s">
        <v>61</v>
      </c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99">
        <v>8</v>
      </c>
      <c r="X338" s="99">
        <v>8</v>
      </c>
      <c r="Y338" s="112">
        <v>29</v>
      </c>
      <c r="Z338" s="112">
        <v>26</v>
      </c>
      <c r="AA338" s="112">
        <v>26</v>
      </c>
      <c r="AB338" s="112">
        <v>24</v>
      </c>
      <c r="AC338" s="112">
        <v>28</v>
      </c>
      <c r="AD338" s="111">
        <v>28</v>
      </c>
      <c r="AE338" s="116">
        <v>31</v>
      </c>
      <c r="AF338" s="112">
        <v>0</v>
      </c>
      <c r="AG338" s="112"/>
      <c r="AH338" s="112">
        <v>18</v>
      </c>
      <c r="AI338" s="112"/>
      <c r="AJ338" s="112">
        <v>0</v>
      </c>
      <c r="AK338" s="112"/>
      <c r="AL338" s="112"/>
      <c r="AM338" s="83"/>
      <c r="AN338" s="14"/>
      <c r="AO338" s="14"/>
      <c r="AP338" s="14"/>
      <c r="AQ338" s="19"/>
      <c r="AR338" s="48"/>
    </row>
    <row r="339" spans="1:44" ht="25.5" hidden="1" x14ac:dyDescent="0.25">
      <c r="A339" s="81" t="s">
        <v>200</v>
      </c>
      <c r="B339" s="81" t="s">
        <v>392</v>
      </c>
      <c r="C339" s="95" t="s">
        <v>63</v>
      </c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99">
        <v>1</v>
      </c>
      <c r="V339" s="99">
        <v>1</v>
      </c>
      <c r="W339" s="99">
        <v>1</v>
      </c>
      <c r="X339" s="99">
        <v>0</v>
      </c>
      <c r="Y339" s="111">
        <v>0</v>
      </c>
      <c r="Z339" s="111">
        <v>1</v>
      </c>
      <c r="AA339" s="111">
        <v>4</v>
      </c>
      <c r="AB339" s="112">
        <v>3</v>
      </c>
      <c r="AC339" s="112">
        <v>1</v>
      </c>
      <c r="AD339" s="112">
        <v>1</v>
      </c>
      <c r="AE339" s="116">
        <v>0</v>
      </c>
      <c r="AF339" s="112">
        <v>0</v>
      </c>
      <c r="AG339" s="112">
        <v>0</v>
      </c>
      <c r="AH339" s="112"/>
      <c r="AI339" s="112"/>
      <c r="AJ339" s="112">
        <v>0</v>
      </c>
      <c r="AK339" s="112"/>
      <c r="AL339" s="112"/>
      <c r="AM339" s="83"/>
      <c r="AN339" s="14"/>
      <c r="AO339" s="14"/>
      <c r="AP339" s="14"/>
      <c r="AQ339" s="19"/>
      <c r="AR339" s="48"/>
    </row>
    <row r="340" spans="1:44" hidden="1" x14ac:dyDescent="0.25">
      <c r="A340" s="81" t="s">
        <v>201</v>
      </c>
      <c r="B340" s="81" t="s">
        <v>393</v>
      </c>
      <c r="C340" s="106" t="s">
        <v>65</v>
      </c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112"/>
      <c r="Z340" s="112"/>
      <c r="AA340" s="112"/>
      <c r="AB340" s="112"/>
      <c r="AC340" s="112"/>
      <c r="AD340" s="112"/>
      <c r="AE340" s="112">
        <v>1</v>
      </c>
      <c r="AF340" s="112">
        <v>0</v>
      </c>
      <c r="AG340" s="112">
        <v>2</v>
      </c>
      <c r="AH340" s="112">
        <v>1</v>
      </c>
      <c r="AI340" s="112"/>
      <c r="AJ340" s="112">
        <v>1</v>
      </c>
      <c r="AK340" s="112">
        <v>1</v>
      </c>
      <c r="AL340" s="112"/>
      <c r="AM340" s="83"/>
      <c r="AN340" s="14"/>
      <c r="AO340" s="14"/>
      <c r="AP340" s="14"/>
      <c r="AQ340" s="19"/>
      <c r="AR340" s="48"/>
    </row>
    <row r="341" spans="1:44" hidden="1" x14ac:dyDescent="0.25">
      <c r="A341" s="81"/>
      <c r="B341" s="81"/>
      <c r="C341" s="213" t="s">
        <v>657</v>
      </c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0"/>
      <c r="V341" s="210"/>
      <c r="W341" s="210"/>
      <c r="X341" s="210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>
        <v>3</v>
      </c>
      <c r="AM341" s="83"/>
      <c r="AN341" s="14"/>
      <c r="AO341" s="14"/>
      <c r="AP341" s="14"/>
      <c r="AQ341" s="19"/>
      <c r="AR341" s="48"/>
    </row>
    <row r="342" spans="1:44" hidden="1" x14ac:dyDescent="0.25">
      <c r="A342" s="81"/>
      <c r="B342" s="117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83"/>
      <c r="AN342" s="14"/>
      <c r="AO342" s="14"/>
      <c r="AP342" s="14"/>
      <c r="AQ342" s="19"/>
      <c r="AR342" s="48"/>
    </row>
    <row r="343" spans="1:44" hidden="1" x14ac:dyDescent="0.25">
      <c r="A343" s="20">
        <v>3</v>
      </c>
      <c r="B343" s="81">
        <f>B328+1</f>
        <v>22</v>
      </c>
      <c r="C343" s="119" t="s">
        <v>64</v>
      </c>
      <c r="D343" s="20">
        <v>1156</v>
      </c>
      <c r="E343" s="20">
        <v>3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83"/>
      <c r="AN343" s="14"/>
      <c r="AO343" s="14"/>
      <c r="AP343" s="14"/>
      <c r="AQ343" s="19"/>
      <c r="AR343" s="48"/>
    </row>
    <row r="344" spans="1:44" ht="25.5" hidden="1" x14ac:dyDescent="0.25">
      <c r="A344" s="18"/>
      <c r="B344" s="117"/>
      <c r="C344" s="95"/>
      <c r="D344" s="96" t="s">
        <v>40</v>
      </c>
      <c r="E344" s="96" t="s">
        <v>41</v>
      </c>
      <c r="F344" s="96" t="s">
        <v>42</v>
      </c>
      <c r="G344" s="96" t="s">
        <v>43</v>
      </c>
      <c r="H344" s="96" t="s">
        <v>44</v>
      </c>
      <c r="I344" s="96" t="s">
        <v>45</v>
      </c>
      <c r="J344" s="96" t="s">
        <v>46</v>
      </c>
      <c r="K344" s="96" t="s">
        <v>47</v>
      </c>
      <c r="L344" s="96" t="s">
        <v>48</v>
      </c>
      <c r="M344" s="96"/>
      <c r="N344" s="96" t="s">
        <v>49</v>
      </c>
      <c r="O344" s="96" t="s">
        <v>19</v>
      </c>
      <c r="P344" s="96" t="s">
        <v>20</v>
      </c>
      <c r="Q344" s="96" t="s">
        <v>21</v>
      </c>
      <c r="R344" s="96" t="s">
        <v>22</v>
      </c>
      <c r="S344" s="96" t="s">
        <v>23</v>
      </c>
      <c r="T344" s="96" t="s">
        <v>24</v>
      </c>
      <c r="U344" s="96" t="s">
        <v>25</v>
      </c>
      <c r="V344" s="96" t="s">
        <v>26</v>
      </c>
      <c r="W344" s="96" t="s">
        <v>27</v>
      </c>
      <c r="X344" s="96" t="s">
        <v>28</v>
      </c>
      <c r="Y344" s="110" t="s">
        <v>29</v>
      </c>
      <c r="Z344" s="110" t="s">
        <v>3</v>
      </c>
      <c r="AA344" s="110" t="s">
        <v>4</v>
      </c>
      <c r="AB344" s="110" t="s">
        <v>5</v>
      </c>
      <c r="AC344" s="110" t="s">
        <v>6</v>
      </c>
      <c r="AD344" s="110" t="s">
        <v>7</v>
      </c>
      <c r="AE344" s="110" t="s">
        <v>8</v>
      </c>
      <c r="AF344" s="110" t="s">
        <v>166</v>
      </c>
      <c r="AG344" s="110" t="s">
        <v>624</v>
      </c>
      <c r="AH344" s="110" t="s">
        <v>633</v>
      </c>
      <c r="AI344" s="110" t="s">
        <v>644</v>
      </c>
      <c r="AJ344" s="110" t="s">
        <v>646</v>
      </c>
      <c r="AK344" s="110"/>
      <c r="AL344" s="110"/>
      <c r="AM344" s="83"/>
      <c r="AN344" s="14"/>
      <c r="AO344" s="14"/>
      <c r="AP344" s="14"/>
      <c r="AQ344" s="19"/>
      <c r="AR344" s="48"/>
    </row>
    <row r="345" spans="1:44" hidden="1" x14ac:dyDescent="0.25">
      <c r="A345" s="81" t="s">
        <v>191</v>
      </c>
      <c r="B345" s="81" t="s">
        <v>394</v>
      </c>
      <c r="C345" s="95" t="s">
        <v>9</v>
      </c>
      <c r="D345" s="120">
        <v>24</v>
      </c>
      <c r="E345" s="120">
        <v>20</v>
      </c>
      <c r="F345" s="120">
        <v>23</v>
      </c>
      <c r="G345" s="120">
        <v>17</v>
      </c>
      <c r="H345" s="120">
        <v>23</v>
      </c>
      <c r="I345" s="120">
        <v>34</v>
      </c>
      <c r="J345" s="120">
        <v>35</v>
      </c>
      <c r="K345" s="120">
        <v>24</v>
      </c>
      <c r="L345" s="120">
        <v>27</v>
      </c>
      <c r="M345" s="120"/>
      <c r="N345" s="120">
        <v>21</v>
      </c>
      <c r="O345" s="120">
        <v>23</v>
      </c>
      <c r="P345" s="120">
        <v>13</v>
      </c>
      <c r="Q345" s="120">
        <v>18</v>
      </c>
      <c r="R345" s="120">
        <v>17</v>
      </c>
      <c r="S345" s="120">
        <v>19</v>
      </c>
      <c r="T345" s="120">
        <v>30</v>
      </c>
      <c r="U345" s="120">
        <v>20</v>
      </c>
      <c r="V345" s="120">
        <v>18</v>
      </c>
      <c r="W345" s="120">
        <v>53</v>
      </c>
      <c r="X345" s="120">
        <v>24</v>
      </c>
      <c r="Y345" s="111">
        <v>55</v>
      </c>
      <c r="Z345" s="111">
        <v>23</v>
      </c>
      <c r="AA345" s="111">
        <v>26</v>
      </c>
      <c r="AB345" s="112">
        <v>14</v>
      </c>
      <c r="AC345" s="112">
        <v>25</v>
      </c>
      <c r="AD345" s="112">
        <v>17</v>
      </c>
      <c r="AE345" s="113">
        <v>21</v>
      </c>
      <c r="AF345" s="113">
        <v>69</v>
      </c>
      <c r="AG345" s="113">
        <v>17</v>
      </c>
      <c r="AH345" s="113">
        <v>17</v>
      </c>
      <c r="AI345" s="113">
        <v>7</v>
      </c>
      <c r="AJ345" s="113">
        <v>8</v>
      </c>
      <c r="AK345" s="113">
        <v>17</v>
      </c>
      <c r="AL345" s="113">
        <v>12</v>
      </c>
      <c r="AM345" s="83"/>
      <c r="AN345" s="14"/>
      <c r="AO345" s="14"/>
      <c r="AP345" s="14"/>
      <c r="AQ345" s="19"/>
      <c r="AR345" s="48"/>
    </row>
    <row r="346" spans="1:44" hidden="1" x14ac:dyDescent="0.25">
      <c r="A346" s="81" t="s">
        <v>192</v>
      </c>
      <c r="B346" s="81" t="s">
        <v>395</v>
      </c>
      <c r="C346" s="95" t="s">
        <v>10</v>
      </c>
      <c r="D346" s="120">
        <v>18</v>
      </c>
      <c r="E346" s="120">
        <v>18</v>
      </c>
      <c r="F346" s="120">
        <v>22</v>
      </c>
      <c r="G346" s="120">
        <v>14</v>
      </c>
      <c r="H346" s="120">
        <v>22</v>
      </c>
      <c r="I346" s="120">
        <v>31</v>
      </c>
      <c r="J346" s="120">
        <v>32</v>
      </c>
      <c r="K346" s="120">
        <v>22</v>
      </c>
      <c r="L346" s="120">
        <v>25</v>
      </c>
      <c r="M346" s="120"/>
      <c r="N346" s="120">
        <v>21</v>
      </c>
      <c r="O346" s="120">
        <v>21</v>
      </c>
      <c r="P346" s="120">
        <v>12</v>
      </c>
      <c r="Q346" s="120">
        <v>17</v>
      </c>
      <c r="R346" s="120">
        <v>16</v>
      </c>
      <c r="S346" s="120">
        <v>18</v>
      </c>
      <c r="T346" s="120">
        <v>28</v>
      </c>
      <c r="U346" s="120">
        <v>19</v>
      </c>
      <c r="V346" s="120">
        <v>17</v>
      </c>
      <c r="W346" s="120">
        <v>50</v>
      </c>
      <c r="X346" s="120">
        <v>21</v>
      </c>
      <c r="Y346" s="111">
        <v>29</v>
      </c>
      <c r="Z346" s="111">
        <v>19</v>
      </c>
      <c r="AA346" s="111">
        <v>23</v>
      </c>
      <c r="AB346" s="112">
        <v>12</v>
      </c>
      <c r="AC346" s="112">
        <v>23</v>
      </c>
      <c r="AD346" s="112">
        <v>17</v>
      </c>
      <c r="AE346" s="112">
        <v>17</v>
      </c>
      <c r="AF346" s="112">
        <v>65</v>
      </c>
      <c r="AG346" s="112">
        <v>16</v>
      </c>
      <c r="AH346" s="112">
        <v>16</v>
      </c>
      <c r="AI346" s="112">
        <v>5</v>
      </c>
      <c r="AJ346" s="112">
        <v>7</v>
      </c>
      <c r="AK346" s="112">
        <v>13</v>
      </c>
      <c r="AL346" s="112">
        <v>9</v>
      </c>
      <c r="AM346" s="83"/>
      <c r="AN346" s="14"/>
      <c r="AO346" s="14"/>
      <c r="AP346" s="14"/>
      <c r="AQ346" s="19"/>
      <c r="AR346" s="48"/>
    </row>
    <row r="347" spans="1:44" hidden="1" x14ac:dyDescent="0.25">
      <c r="A347" s="81" t="s">
        <v>193</v>
      </c>
      <c r="B347" s="81" t="s">
        <v>396</v>
      </c>
      <c r="C347" s="95" t="s">
        <v>53</v>
      </c>
      <c r="D347" s="120">
        <v>8</v>
      </c>
      <c r="E347" s="120">
        <v>10</v>
      </c>
      <c r="F347" s="120">
        <v>11</v>
      </c>
      <c r="G347" s="120">
        <v>5</v>
      </c>
      <c r="H347" s="120">
        <v>9</v>
      </c>
      <c r="I347" s="120">
        <v>13</v>
      </c>
      <c r="J347" s="120">
        <v>21</v>
      </c>
      <c r="K347" s="120">
        <v>8</v>
      </c>
      <c r="L347" s="120">
        <v>9</v>
      </c>
      <c r="M347" s="120"/>
      <c r="N347" s="120">
        <v>5</v>
      </c>
      <c r="O347" s="120">
        <v>8</v>
      </c>
      <c r="P347" s="120">
        <v>5</v>
      </c>
      <c r="Q347" s="120">
        <v>7</v>
      </c>
      <c r="R347" s="120">
        <v>5</v>
      </c>
      <c r="S347" s="120">
        <v>8</v>
      </c>
      <c r="T347" s="120">
        <v>5</v>
      </c>
      <c r="U347" s="120">
        <v>8</v>
      </c>
      <c r="V347" s="120">
        <v>4</v>
      </c>
      <c r="W347" s="120">
        <v>12</v>
      </c>
      <c r="X347" s="120">
        <v>11</v>
      </c>
      <c r="Y347" s="111">
        <v>13</v>
      </c>
      <c r="Z347" s="111">
        <v>8</v>
      </c>
      <c r="AA347" s="111">
        <v>9</v>
      </c>
      <c r="AB347" s="112">
        <v>6</v>
      </c>
      <c r="AC347" s="112">
        <v>12</v>
      </c>
      <c r="AD347" s="112">
        <v>8</v>
      </c>
      <c r="AE347" s="112">
        <v>7</v>
      </c>
      <c r="AF347" s="112">
        <v>5</v>
      </c>
      <c r="AG347" s="112">
        <v>4</v>
      </c>
      <c r="AH347" s="112">
        <v>4</v>
      </c>
      <c r="AI347" s="112">
        <v>2</v>
      </c>
      <c r="AJ347" s="112">
        <v>5</v>
      </c>
      <c r="AK347" s="112">
        <v>9</v>
      </c>
      <c r="AL347" s="112">
        <v>7</v>
      </c>
      <c r="AM347" s="83"/>
      <c r="AN347" s="14"/>
      <c r="AO347" s="14"/>
      <c r="AP347" s="14"/>
      <c r="AQ347" s="19"/>
      <c r="AR347" s="48"/>
    </row>
    <row r="348" spans="1:44" hidden="1" x14ac:dyDescent="0.25">
      <c r="A348" s="81" t="s">
        <v>194</v>
      </c>
      <c r="B348" s="81" t="s">
        <v>397</v>
      </c>
      <c r="C348" s="95" t="s">
        <v>54</v>
      </c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>
        <v>1</v>
      </c>
      <c r="T348" s="120">
        <v>6</v>
      </c>
      <c r="U348" s="120">
        <v>2</v>
      </c>
      <c r="V348" s="120">
        <v>3</v>
      </c>
      <c r="W348" s="120">
        <v>2</v>
      </c>
      <c r="X348" s="120">
        <v>8</v>
      </c>
      <c r="Y348" s="111">
        <v>4</v>
      </c>
      <c r="Z348" s="111">
        <v>4</v>
      </c>
      <c r="AA348" s="111">
        <v>2</v>
      </c>
      <c r="AB348" s="112">
        <v>3</v>
      </c>
      <c r="AC348" s="112">
        <v>6</v>
      </c>
      <c r="AD348" s="112">
        <v>3</v>
      </c>
      <c r="AE348" s="112">
        <v>6</v>
      </c>
      <c r="AF348" s="112">
        <v>0</v>
      </c>
      <c r="AG348" s="112">
        <v>4</v>
      </c>
      <c r="AH348" s="112">
        <v>7</v>
      </c>
      <c r="AI348" s="112">
        <v>1</v>
      </c>
      <c r="AJ348" s="112">
        <v>0</v>
      </c>
      <c r="AK348" s="112">
        <v>2</v>
      </c>
      <c r="AL348" s="112">
        <v>2</v>
      </c>
      <c r="AM348" s="83"/>
      <c r="AN348" s="14"/>
      <c r="AO348" s="14"/>
      <c r="AP348" s="14"/>
      <c r="AQ348" s="19"/>
      <c r="AR348" s="48"/>
    </row>
    <row r="349" spans="1:44" ht="25.5" hidden="1" x14ac:dyDescent="0.25">
      <c r="A349" s="81" t="s">
        <v>195</v>
      </c>
      <c r="B349" s="81" t="s">
        <v>398</v>
      </c>
      <c r="C349" s="95" t="s">
        <v>89</v>
      </c>
      <c r="D349" s="120">
        <v>0</v>
      </c>
      <c r="E349" s="120">
        <v>0</v>
      </c>
      <c r="F349" s="120">
        <v>1</v>
      </c>
      <c r="G349" s="120">
        <v>1</v>
      </c>
      <c r="H349" s="120">
        <v>1</v>
      </c>
      <c r="I349" s="120">
        <v>2</v>
      </c>
      <c r="J349" s="120">
        <v>1</v>
      </c>
      <c r="K349" s="120">
        <v>3</v>
      </c>
      <c r="L349" s="120">
        <v>0</v>
      </c>
      <c r="M349" s="120"/>
      <c r="N349" s="120">
        <v>1</v>
      </c>
      <c r="O349" s="120">
        <v>1</v>
      </c>
      <c r="P349" s="120">
        <v>1</v>
      </c>
      <c r="Q349" s="120">
        <v>0</v>
      </c>
      <c r="R349" s="120">
        <v>1</v>
      </c>
      <c r="S349" s="120">
        <v>0</v>
      </c>
      <c r="T349" s="120">
        <v>2</v>
      </c>
      <c r="U349" s="120">
        <v>0</v>
      </c>
      <c r="V349" s="120">
        <v>0</v>
      </c>
      <c r="W349" s="120">
        <v>5</v>
      </c>
      <c r="X349" s="120">
        <v>0</v>
      </c>
      <c r="Y349" s="111"/>
      <c r="Z349" s="111">
        <v>0</v>
      </c>
      <c r="AA349" s="111">
        <v>0</v>
      </c>
      <c r="AB349" s="112">
        <v>0</v>
      </c>
      <c r="AC349" s="112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/>
      <c r="AI349" s="112"/>
      <c r="AJ349" s="112">
        <v>0</v>
      </c>
      <c r="AK349" s="112"/>
      <c r="AL349" s="112"/>
      <c r="AM349" s="83"/>
      <c r="AN349" s="14"/>
      <c r="AO349" s="14"/>
      <c r="AP349" s="14"/>
      <c r="AQ349" s="19"/>
      <c r="AR349" s="48"/>
    </row>
    <row r="350" spans="1:44" ht="25.5" hidden="1" x14ac:dyDescent="0.25">
      <c r="A350" s="81" t="s">
        <v>196</v>
      </c>
      <c r="B350" s="81" t="s">
        <v>399</v>
      </c>
      <c r="C350" s="95" t="s">
        <v>55</v>
      </c>
      <c r="D350" s="120">
        <v>2</v>
      </c>
      <c r="E350" s="120">
        <v>2</v>
      </c>
      <c r="F350" s="120">
        <v>1</v>
      </c>
      <c r="G350" s="120">
        <v>2</v>
      </c>
      <c r="H350" s="120">
        <v>0</v>
      </c>
      <c r="I350" s="120">
        <v>3</v>
      </c>
      <c r="J350" s="120">
        <v>2</v>
      </c>
      <c r="K350" s="120">
        <v>5</v>
      </c>
      <c r="L350" s="120">
        <v>1</v>
      </c>
      <c r="M350" s="120"/>
      <c r="N350" s="120">
        <v>6</v>
      </c>
      <c r="O350" s="120">
        <v>5</v>
      </c>
      <c r="P350" s="120">
        <v>1</v>
      </c>
      <c r="Q350" s="120">
        <v>5</v>
      </c>
      <c r="R350" s="120">
        <v>2</v>
      </c>
      <c r="S350" s="120">
        <v>0</v>
      </c>
      <c r="T350" s="120">
        <v>2</v>
      </c>
      <c r="U350" s="120">
        <v>1</v>
      </c>
      <c r="V350" s="120">
        <v>1</v>
      </c>
      <c r="W350" s="120">
        <v>3</v>
      </c>
      <c r="X350" s="120">
        <v>0</v>
      </c>
      <c r="Y350" s="111">
        <v>1</v>
      </c>
      <c r="Z350" s="111">
        <v>2</v>
      </c>
      <c r="AA350" s="111">
        <v>0</v>
      </c>
      <c r="AB350" s="112">
        <v>1</v>
      </c>
      <c r="AC350" s="112">
        <v>2</v>
      </c>
      <c r="AD350" s="112">
        <v>1</v>
      </c>
      <c r="AE350" s="112">
        <v>2</v>
      </c>
      <c r="AF350" s="112">
        <v>40</v>
      </c>
      <c r="AG350" s="112">
        <v>2</v>
      </c>
      <c r="AH350" s="112"/>
      <c r="AI350" s="112"/>
      <c r="AJ350" s="112">
        <v>0</v>
      </c>
      <c r="AK350">
        <v>1</v>
      </c>
      <c r="AL350"/>
      <c r="AM350" s="83"/>
      <c r="AN350" s="14"/>
      <c r="AO350" s="14"/>
      <c r="AP350" s="14"/>
      <c r="AQ350" s="19"/>
      <c r="AR350" s="48"/>
    </row>
    <row r="351" spans="1:44" hidden="1" x14ac:dyDescent="0.25">
      <c r="A351" s="81" t="s">
        <v>197</v>
      </c>
      <c r="B351" s="81" t="s">
        <v>400</v>
      </c>
      <c r="C351" s="95" t="s">
        <v>57</v>
      </c>
      <c r="D351" s="120">
        <v>6</v>
      </c>
      <c r="E351" s="120">
        <v>3</v>
      </c>
      <c r="F351" s="120">
        <v>1</v>
      </c>
      <c r="G351" s="120">
        <v>4</v>
      </c>
      <c r="H351" s="120">
        <v>5</v>
      </c>
      <c r="I351" s="120">
        <v>5</v>
      </c>
      <c r="J351" s="120">
        <v>3</v>
      </c>
      <c r="K351" s="120">
        <v>2</v>
      </c>
      <c r="L351" s="120">
        <v>5</v>
      </c>
      <c r="M351" s="120"/>
      <c r="N351" s="120">
        <v>4</v>
      </c>
      <c r="O351" s="120">
        <v>2</v>
      </c>
      <c r="P351" s="120">
        <v>0</v>
      </c>
      <c r="Q351" s="120">
        <v>1</v>
      </c>
      <c r="R351" s="120">
        <v>1</v>
      </c>
      <c r="S351" s="120">
        <v>1</v>
      </c>
      <c r="T351" s="120">
        <v>5</v>
      </c>
      <c r="U351" s="120">
        <v>1</v>
      </c>
      <c r="V351" s="120">
        <v>4</v>
      </c>
      <c r="W351" s="120">
        <v>2</v>
      </c>
      <c r="X351" s="120">
        <v>0</v>
      </c>
      <c r="Y351" s="111"/>
      <c r="Z351" s="111">
        <v>2</v>
      </c>
      <c r="AA351" s="111">
        <v>2</v>
      </c>
      <c r="AB351" s="112">
        <v>1</v>
      </c>
      <c r="AC351" s="112">
        <v>3</v>
      </c>
      <c r="AD351" s="112">
        <v>2</v>
      </c>
      <c r="AE351" s="112">
        <v>3</v>
      </c>
      <c r="AF351" s="112">
        <v>2</v>
      </c>
      <c r="AG351" s="112">
        <v>1</v>
      </c>
      <c r="AH351" s="112">
        <v>3</v>
      </c>
      <c r="AI351" s="112">
        <v>4</v>
      </c>
      <c r="AJ351" s="112">
        <v>4</v>
      </c>
      <c r="AK351"/>
      <c r="AL351">
        <v>7</v>
      </c>
      <c r="AM351" s="83"/>
      <c r="AN351" s="14"/>
      <c r="AO351" s="14"/>
      <c r="AP351" s="14"/>
      <c r="AQ351" s="19"/>
      <c r="AR351" s="48"/>
    </row>
    <row r="352" spans="1:44" hidden="1" x14ac:dyDescent="0.25">
      <c r="A352" s="81" t="s">
        <v>198</v>
      </c>
      <c r="B352" s="81" t="s">
        <v>401</v>
      </c>
      <c r="C352" s="95" t="s">
        <v>59</v>
      </c>
      <c r="D352" s="120"/>
      <c r="E352" s="120"/>
      <c r="F352" s="120"/>
      <c r="G352" s="120"/>
      <c r="H352" s="120"/>
      <c r="I352" s="120"/>
      <c r="J352" s="120"/>
      <c r="K352" s="120"/>
      <c r="L352" s="120">
        <v>1</v>
      </c>
      <c r="M352" s="120"/>
      <c r="N352" s="120">
        <v>1</v>
      </c>
      <c r="O352" s="120">
        <v>1</v>
      </c>
      <c r="P352" s="120">
        <v>5</v>
      </c>
      <c r="Q352" s="120">
        <v>0</v>
      </c>
      <c r="R352" s="120">
        <v>1</v>
      </c>
      <c r="S352" s="120">
        <v>1</v>
      </c>
      <c r="T352" s="120">
        <v>0</v>
      </c>
      <c r="U352" s="120">
        <v>0</v>
      </c>
      <c r="V352" s="120">
        <v>2</v>
      </c>
      <c r="W352" s="120">
        <v>3</v>
      </c>
      <c r="X352" s="120">
        <v>0</v>
      </c>
      <c r="Y352" s="111">
        <v>5</v>
      </c>
      <c r="Z352" s="111">
        <v>0</v>
      </c>
      <c r="AA352" s="111">
        <v>2</v>
      </c>
      <c r="AB352" s="112">
        <v>2</v>
      </c>
      <c r="AC352" s="112">
        <v>3</v>
      </c>
      <c r="AD352" s="112">
        <v>1</v>
      </c>
      <c r="AE352" s="112">
        <v>2</v>
      </c>
      <c r="AF352" s="112">
        <v>6</v>
      </c>
      <c r="AG352" s="112">
        <v>7</v>
      </c>
      <c r="AH352" s="112">
        <v>1</v>
      </c>
      <c r="AI352" s="112">
        <v>8</v>
      </c>
      <c r="AJ352" s="112">
        <v>0</v>
      </c>
      <c r="AK352">
        <v>2</v>
      </c>
      <c r="AL352">
        <v>1</v>
      </c>
      <c r="AM352" s="83"/>
      <c r="AN352" s="14"/>
      <c r="AO352" s="14"/>
      <c r="AP352" s="14"/>
      <c r="AQ352" s="19"/>
      <c r="AR352" s="48"/>
    </row>
    <row r="353" spans="1:44" hidden="1" x14ac:dyDescent="0.25">
      <c r="A353" s="81" t="s">
        <v>199</v>
      </c>
      <c r="B353" s="81" t="s">
        <v>402</v>
      </c>
      <c r="C353" s="95" t="s">
        <v>61</v>
      </c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99">
        <v>3</v>
      </c>
      <c r="X353" s="99">
        <v>4</v>
      </c>
      <c r="Y353" s="112">
        <v>7</v>
      </c>
      <c r="Z353" s="112">
        <v>7</v>
      </c>
      <c r="AA353" s="112">
        <v>7</v>
      </c>
      <c r="AB353" s="112">
        <v>6</v>
      </c>
      <c r="AC353" s="112">
        <v>7</v>
      </c>
      <c r="AD353" s="111">
        <v>7</v>
      </c>
      <c r="AE353" s="116">
        <v>6</v>
      </c>
      <c r="AF353" s="112">
        <v>0</v>
      </c>
      <c r="AG353" s="112"/>
      <c r="AH353" s="112">
        <v>3</v>
      </c>
      <c r="AI353" s="112"/>
      <c r="AJ353" s="112">
        <v>0</v>
      </c>
      <c r="AK353" s="112"/>
      <c r="AL353" s="112"/>
      <c r="AM353" s="83"/>
      <c r="AN353" s="14"/>
      <c r="AO353" s="14"/>
      <c r="AP353" s="14"/>
      <c r="AQ353" s="19"/>
      <c r="AR353" s="48"/>
    </row>
    <row r="354" spans="1:44" ht="25.5" hidden="1" x14ac:dyDescent="0.25">
      <c r="A354" s="81" t="s">
        <v>200</v>
      </c>
      <c r="B354" s="81" t="s">
        <v>403</v>
      </c>
      <c r="C354" s="95" t="s">
        <v>63</v>
      </c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99">
        <v>0</v>
      </c>
      <c r="V354" s="99">
        <v>0</v>
      </c>
      <c r="W354" s="99">
        <v>0</v>
      </c>
      <c r="X354" s="99">
        <v>0</v>
      </c>
      <c r="Y354" s="111">
        <v>0</v>
      </c>
      <c r="Z354" s="111">
        <v>13</v>
      </c>
      <c r="AA354" s="111">
        <v>15</v>
      </c>
      <c r="AB354" s="112">
        <v>18</v>
      </c>
      <c r="AC354" s="112">
        <v>23</v>
      </c>
      <c r="AD354" s="112">
        <v>24</v>
      </c>
      <c r="AE354" s="116">
        <v>25</v>
      </c>
      <c r="AF354" s="112">
        <v>28</v>
      </c>
      <c r="AG354" s="112">
        <v>26</v>
      </c>
      <c r="AH354" s="112">
        <v>10</v>
      </c>
      <c r="AI354" s="112"/>
      <c r="AJ354" s="112">
        <v>0</v>
      </c>
      <c r="AK354" s="112"/>
      <c r="AL354" s="112"/>
      <c r="AM354" s="83"/>
      <c r="AN354" s="14"/>
      <c r="AO354" s="14"/>
      <c r="AP354" s="14"/>
      <c r="AQ354" s="19"/>
      <c r="AR354" s="48"/>
    </row>
    <row r="355" spans="1:44" hidden="1" x14ac:dyDescent="0.25">
      <c r="A355" s="81" t="s">
        <v>201</v>
      </c>
      <c r="B355" s="81" t="s">
        <v>404</v>
      </c>
      <c r="C355" s="106" t="s">
        <v>65</v>
      </c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112"/>
      <c r="Z355" s="112"/>
      <c r="AA355" s="112"/>
      <c r="AB355" s="112"/>
      <c r="AC355" s="112"/>
      <c r="AD355" s="112"/>
      <c r="AE355" s="112">
        <v>0</v>
      </c>
      <c r="AF355" s="112">
        <v>0</v>
      </c>
      <c r="AG355" s="112">
        <v>0</v>
      </c>
      <c r="AH355" s="112"/>
      <c r="AI355" s="112"/>
      <c r="AJ355" s="112">
        <v>0</v>
      </c>
      <c r="AK355" s="112"/>
      <c r="AL355" s="112"/>
      <c r="AM355" s="83"/>
      <c r="AN355" s="14"/>
      <c r="AO355" s="14"/>
      <c r="AP355" s="14"/>
      <c r="AQ355" s="19"/>
      <c r="AR355" s="48"/>
    </row>
    <row r="356" spans="1:44" hidden="1" x14ac:dyDescent="0.25">
      <c r="A356" s="81"/>
      <c r="B356" s="81"/>
      <c r="C356" s="213" t="s">
        <v>657</v>
      </c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>
        <v>3</v>
      </c>
      <c r="AM356" s="83"/>
      <c r="AN356" s="14"/>
      <c r="AO356" s="14"/>
      <c r="AP356" s="14"/>
      <c r="AQ356" s="19"/>
      <c r="AR356" s="48"/>
    </row>
    <row r="357" spans="1:44" hidden="1" x14ac:dyDescent="0.25">
      <c r="A357" s="81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83"/>
      <c r="AN357" s="14"/>
      <c r="AO357" s="14"/>
      <c r="AP357" s="14"/>
      <c r="AQ357" s="19"/>
      <c r="AR357" s="48"/>
    </row>
    <row r="358" spans="1:44" hidden="1" x14ac:dyDescent="0.25">
      <c r="A358" s="20">
        <v>3</v>
      </c>
      <c r="B358" s="81">
        <f>+B343+1</f>
        <v>23</v>
      </c>
      <c r="C358" s="119" t="s">
        <v>66</v>
      </c>
      <c r="D358" s="20">
        <v>104787</v>
      </c>
      <c r="E358" s="20">
        <v>3</v>
      </c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83"/>
      <c r="AN358" s="14"/>
      <c r="AO358" s="14"/>
      <c r="AP358" s="14"/>
      <c r="AQ358" s="19"/>
      <c r="AR358" s="48"/>
    </row>
    <row r="359" spans="1:44" ht="25.5" hidden="1" x14ac:dyDescent="0.25">
      <c r="A359" s="18"/>
      <c r="B359" s="117"/>
      <c r="C359" s="95"/>
      <c r="D359" s="96" t="s">
        <v>40</v>
      </c>
      <c r="E359" s="96" t="s">
        <v>41</v>
      </c>
      <c r="F359" s="96" t="s">
        <v>42</v>
      </c>
      <c r="G359" s="96" t="s">
        <v>43</v>
      </c>
      <c r="H359" s="96" t="s">
        <v>44</v>
      </c>
      <c r="I359" s="96" t="s">
        <v>45</v>
      </c>
      <c r="J359" s="96" t="s">
        <v>46</v>
      </c>
      <c r="K359" s="96" t="s">
        <v>47</v>
      </c>
      <c r="L359" s="96" t="s">
        <v>48</v>
      </c>
      <c r="M359" s="96"/>
      <c r="N359" s="96" t="s">
        <v>49</v>
      </c>
      <c r="O359" s="96" t="s">
        <v>19</v>
      </c>
      <c r="P359" s="96" t="s">
        <v>20</v>
      </c>
      <c r="Q359" s="96" t="s">
        <v>21</v>
      </c>
      <c r="R359" s="96" t="s">
        <v>22</v>
      </c>
      <c r="S359" s="96" t="s">
        <v>23</v>
      </c>
      <c r="T359" s="96" t="s">
        <v>24</v>
      </c>
      <c r="U359" s="96" t="s">
        <v>25</v>
      </c>
      <c r="V359" s="96" t="s">
        <v>26</v>
      </c>
      <c r="W359" s="96" t="s">
        <v>27</v>
      </c>
      <c r="X359" s="96" t="s">
        <v>28</v>
      </c>
      <c r="Y359" s="110" t="s">
        <v>29</v>
      </c>
      <c r="Z359" s="110" t="s">
        <v>3</v>
      </c>
      <c r="AA359" s="110" t="s">
        <v>4</v>
      </c>
      <c r="AB359" s="110" t="s">
        <v>5</v>
      </c>
      <c r="AC359" s="110" t="s">
        <v>6</v>
      </c>
      <c r="AD359" s="110" t="s">
        <v>7</v>
      </c>
      <c r="AE359" s="110" t="s">
        <v>8</v>
      </c>
      <c r="AF359" s="110" t="s">
        <v>166</v>
      </c>
      <c r="AG359" s="110" t="s">
        <v>624</v>
      </c>
      <c r="AH359" s="110" t="s">
        <v>633</v>
      </c>
      <c r="AI359" s="110" t="s">
        <v>644</v>
      </c>
      <c r="AJ359" s="110" t="s">
        <v>646</v>
      </c>
      <c r="AK359" s="110"/>
      <c r="AL359" s="110"/>
      <c r="AM359" s="83"/>
      <c r="AN359" s="14"/>
      <c r="AO359" s="14"/>
      <c r="AP359" s="14"/>
      <c r="AQ359" s="19"/>
      <c r="AR359" s="48"/>
    </row>
    <row r="360" spans="1:44" hidden="1" x14ac:dyDescent="0.25">
      <c r="A360" s="81" t="s">
        <v>191</v>
      </c>
      <c r="B360" s="81" t="s">
        <v>405</v>
      </c>
      <c r="C360" s="95" t="s">
        <v>9</v>
      </c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11">
        <v>251</v>
      </c>
      <c r="Z360" s="111">
        <v>27</v>
      </c>
      <c r="AA360" s="111">
        <v>97</v>
      </c>
      <c r="AB360" s="112">
        <v>17</v>
      </c>
      <c r="AC360" s="112">
        <v>42</v>
      </c>
      <c r="AD360" s="112">
        <v>16</v>
      </c>
      <c r="AE360" s="113">
        <v>16</v>
      </c>
      <c r="AF360" s="113">
        <v>39</v>
      </c>
      <c r="AG360" s="113">
        <v>10</v>
      </c>
      <c r="AH360" s="113">
        <v>17</v>
      </c>
      <c r="AI360" s="113">
        <v>31</v>
      </c>
      <c r="AJ360" s="113">
        <v>22</v>
      </c>
      <c r="AK360" s="113">
        <v>23</v>
      </c>
      <c r="AL360" s="113">
        <v>23</v>
      </c>
      <c r="AM360" s="83"/>
      <c r="AN360" s="14"/>
      <c r="AO360" s="14"/>
      <c r="AP360" s="14"/>
      <c r="AQ360" s="19"/>
      <c r="AR360" s="48"/>
    </row>
    <row r="361" spans="1:44" hidden="1" x14ac:dyDescent="0.25">
      <c r="A361" s="81" t="s">
        <v>192</v>
      </c>
      <c r="B361" s="81" t="s">
        <v>406</v>
      </c>
      <c r="C361" s="95" t="s">
        <v>10</v>
      </c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11">
        <v>121</v>
      </c>
      <c r="Z361" s="111">
        <v>26</v>
      </c>
      <c r="AA361" s="111">
        <v>92</v>
      </c>
      <c r="AB361" s="112">
        <v>14</v>
      </c>
      <c r="AC361" s="112">
        <v>36</v>
      </c>
      <c r="AD361" s="112">
        <v>16</v>
      </c>
      <c r="AE361" s="112">
        <v>10</v>
      </c>
      <c r="AF361" s="112">
        <v>37</v>
      </c>
      <c r="AG361" s="112">
        <v>6</v>
      </c>
      <c r="AH361" s="112">
        <v>12</v>
      </c>
      <c r="AI361" s="112">
        <v>28</v>
      </c>
      <c r="AJ361" s="112">
        <v>16</v>
      </c>
      <c r="AK361" s="112">
        <v>20</v>
      </c>
      <c r="AL361" s="112">
        <v>18</v>
      </c>
      <c r="AM361" s="83"/>
      <c r="AN361" s="14"/>
      <c r="AO361" s="14"/>
      <c r="AP361" s="14"/>
      <c r="AQ361" s="19"/>
      <c r="AR361" s="48"/>
    </row>
    <row r="362" spans="1:44" hidden="1" x14ac:dyDescent="0.25">
      <c r="A362" s="81" t="s">
        <v>193</v>
      </c>
      <c r="B362" s="81" t="s">
        <v>407</v>
      </c>
      <c r="C362" s="95" t="s">
        <v>53</v>
      </c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11">
        <v>49</v>
      </c>
      <c r="Z362" s="111">
        <v>13</v>
      </c>
      <c r="AA362" s="111">
        <v>16</v>
      </c>
      <c r="AB362" s="112">
        <v>10</v>
      </c>
      <c r="AC362" s="112">
        <v>10</v>
      </c>
      <c r="AD362" s="112">
        <v>6</v>
      </c>
      <c r="AE362" s="112">
        <v>1</v>
      </c>
      <c r="AF362" s="112">
        <v>2</v>
      </c>
      <c r="AG362" s="112">
        <v>2</v>
      </c>
      <c r="AH362" s="112">
        <v>5</v>
      </c>
      <c r="AI362" s="112">
        <v>7</v>
      </c>
      <c r="AJ362" s="112">
        <v>14</v>
      </c>
      <c r="AK362" s="112">
        <v>8</v>
      </c>
      <c r="AL362" s="112">
        <v>5</v>
      </c>
      <c r="AM362" s="83"/>
      <c r="AN362" s="14"/>
      <c r="AO362" s="14"/>
      <c r="AP362" s="14"/>
      <c r="AQ362" s="19"/>
      <c r="AR362" s="48"/>
    </row>
    <row r="363" spans="1:44" hidden="1" x14ac:dyDescent="0.25">
      <c r="A363" s="81" t="s">
        <v>194</v>
      </c>
      <c r="B363" s="81" t="s">
        <v>408</v>
      </c>
      <c r="C363" s="95" t="s">
        <v>54</v>
      </c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11"/>
      <c r="Z363" s="111">
        <v>0</v>
      </c>
      <c r="AA363" s="111">
        <v>0</v>
      </c>
      <c r="AB363" s="112">
        <v>0</v>
      </c>
      <c r="AC363" s="112">
        <v>0</v>
      </c>
      <c r="AD363" s="112">
        <v>1</v>
      </c>
      <c r="AE363" s="112">
        <v>0</v>
      </c>
      <c r="AF363" s="112">
        <v>1</v>
      </c>
      <c r="AG363" s="112">
        <v>1</v>
      </c>
      <c r="AH363" s="112"/>
      <c r="AI363" s="112">
        <v>3</v>
      </c>
      <c r="AJ363" s="112">
        <v>0</v>
      </c>
      <c r="AK363" s="112">
        <v>3</v>
      </c>
      <c r="AL363" s="112">
        <v>1</v>
      </c>
      <c r="AM363" s="83"/>
      <c r="AN363" s="14"/>
      <c r="AO363" s="14"/>
      <c r="AP363" s="14"/>
      <c r="AQ363" s="19"/>
      <c r="AR363" s="48"/>
    </row>
    <row r="364" spans="1:44" ht="25.5" hidden="1" x14ac:dyDescent="0.25">
      <c r="A364" s="81" t="s">
        <v>195</v>
      </c>
      <c r="B364" s="81" t="s">
        <v>409</v>
      </c>
      <c r="C364" s="95" t="s">
        <v>89</v>
      </c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11"/>
      <c r="Z364" s="111">
        <v>0</v>
      </c>
      <c r="AA364" s="111">
        <v>0</v>
      </c>
      <c r="AB364" s="112">
        <v>0</v>
      </c>
      <c r="AC364" s="112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/>
      <c r="AI364" s="112"/>
      <c r="AJ364" s="112">
        <v>0</v>
      </c>
      <c r="AK364" s="112"/>
      <c r="AL364" s="112"/>
      <c r="AM364" s="83"/>
      <c r="AN364" s="14"/>
      <c r="AO364" s="14"/>
      <c r="AP364" s="14"/>
      <c r="AQ364" s="19"/>
      <c r="AR364" s="48"/>
    </row>
    <row r="365" spans="1:44" ht="25.5" hidden="1" x14ac:dyDescent="0.25">
      <c r="A365" s="81" t="s">
        <v>196</v>
      </c>
      <c r="B365" s="81" t="s">
        <v>410</v>
      </c>
      <c r="C365" s="95" t="s">
        <v>55</v>
      </c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11"/>
      <c r="Z365" s="111">
        <v>2</v>
      </c>
      <c r="AA365" s="111">
        <v>2</v>
      </c>
      <c r="AB365" s="112">
        <v>3</v>
      </c>
      <c r="AC365" s="112">
        <v>2</v>
      </c>
      <c r="AD365" s="112">
        <v>2</v>
      </c>
      <c r="AE365" s="112">
        <v>1</v>
      </c>
      <c r="AF365" s="112">
        <v>25</v>
      </c>
      <c r="AG365" s="112">
        <v>2</v>
      </c>
      <c r="AH365" s="112">
        <v>4</v>
      </c>
      <c r="AI365" s="112">
        <v>5</v>
      </c>
      <c r="AJ365" s="112">
        <v>1</v>
      </c>
      <c r="AK365" s="112">
        <v>4</v>
      </c>
      <c r="AL365" s="112">
        <v>3</v>
      </c>
      <c r="AM365" s="83"/>
      <c r="AN365" s="14"/>
      <c r="AO365" s="14"/>
      <c r="AP365" s="14"/>
      <c r="AQ365" s="19"/>
      <c r="AR365" s="48"/>
    </row>
    <row r="366" spans="1:44" hidden="1" x14ac:dyDescent="0.25">
      <c r="A366" s="81" t="s">
        <v>197</v>
      </c>
      <c r="B366" s="81" t="s">
        <v>411</v>
      </c>
      <c r="C366" s="95" t="s">
        <v>57</v>
      </c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11"/>
      <c r="Z366" s="111">
        <v>0</v>
      </c>
      <c r="AA366" s="111">
        <v>0</v>
      </c>
      <c r="AB366" s="112">
        <v>0</v>
      </c>
      <c r="AC366" s="112">
        <v>3</v>
      </c>
      <c r="AD366" s="112">
        <v>0</v>
      </c>
      <c r="AE366" s="112">
        <v>3</v>
      </c>
      <c r="AF366" s="112">
        <v>2</v>
      </c>
      <c r="AG366" s="112">
        <v>5</v>
      </c>
      <c r="AH366" s="112">
        <v>2</v>
      </c>
      <c r="AI366" s="112">
        <v>1</v>
      </c>
      <c r="AJ366" s="112">
        <v>0</v>
      </c>
      <c r="AK366" s="112">
        <v>1</v>
      </c>
      <c r="AL366" s="112"/>
      <c r="AM366" s="83"/>
      <c r="AN366" s="14"/>
      <c r="AO366" s="14"/>
      <c r="AP366" s="14"/>
      <c r="AQ366" s="19"/>
      <c r="AR366" s="48"/>
    </row>
    <row r="367" spans="1:44" hidden="1" x14ac:dyDescent="0.25">
      <c r="A367" s="81" t="s">
        <v>198</v>
      </c>
      <c r="B367" s="81" t="s">
        <v>412</v>
      </c>
      <c r="C367" s="95" t="s">
        <v>59</v>
      </c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11"/>
      <c r="Z367" s="111">
        <v>0</v>
      </c>
      <c r="AA367" s="111">
        <v>1</v>
      </c>
      <c r="AB367" s="112">
        <v>0</v>
      </c>
      <c r="AC367" s="112">
        <v>1</v>
      </c>
      <c r="AD367" s="112">
        <v>1</v>
      </c>
      <c r="AE367" s="112">
        <v>2</v>
      </c>
      <c r="AF367" s="112">
        <v>0</v>
      </c>
      <c r="AG367" s="112">
        <v>0</v>
      </c>
      <c r="AH367" s="112"/>
      <c r="AI367" s="112">
        <v>5</v>
      </c>
      <c r="AJ367" s="112">
        <v>2</v>
      </c>
      <c r="AK367" s="112"/>
      <c r="AL367" s="112">
        <v>1</v>
      </c>
      <c r="AM367" s="83"/>
      <c r="AN367" s="14"/>
      <c r="AO367" s="14"/>
      <c r="AP367" s="14"/>
      <c r="AQ367" s="19"/>
      <c r="AR367" s="48"/>
    </row>
    <row r="368" spans="1:44" hidden="1" x14ac:dyDescent="0.25">
      <c r="A368" s="81" t="s">
        <v>199</v>
      </c>
      <c r="B368" s="81" t="s">
        <v>413</v>
      </c>
      <c r="C368" s="95" t="s">
        <v>61</v>
      </c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99">
        <v>0</v>
      </c>
      <c r="X368" s="99">
        <v>0</v>
      </c>
      <c r="Y368" s="112">
        <v>32</v>
      </c>
      <c r="Z368" s="112">
        <v>33</v>
      </c>
      <c r="AA368" s="112">
        <v>33</v>
      </c>
      <c r="AB368" s="112">
        <v>31</v>
      </c>
      <c r="AC368" s="112">
        <v>34</v>
      </c>
      <c r="AD368" s="111">
        <v>35</v>
      </c>
      <c r="AE368" s="116">
        <v>35</v>
      </c>
      <c r="AF368" s="112">
        <v>0</v>
      </c>
      <c r="AG368" s="112"/>
      <c r="AH368" s="112">
        <v>18</v>
      </c>
      <c r="AI368" s="112"/>
      <c r="AJ368" s="112">
        <v>0</v>
      </c>
      <c r="AK368" s="112"/>
      <c r="AL368" s="112"/>
      <c r="AM368" s="83"/>
      <c r="AN368" s="14"/>
      <c r="AO368" s="14"/>
      <c r="AP368" s="14"/>
      <c r="AQ368" s="19"/>
      <c r="AR368" s="48"/>
    </row>
    <row r="369" spans="1:44" ht="25.5" hidden="1" x14ac:dyDescent="0.25">
      <c r="A369" s="81" t="s">
        <v>200</v>
      </c>
      <c r="B369" s="81" t="s">
        <v>414</v>
      </c>
      <c r="C369" s="95" t="s">
        <v>63</v>
      </c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99">
        <v>0</v>
      </c>
      <c r="V369" s="99">
        <v>0</v>
      </c>
      <c r="W369" s="99">
        <v>0</v>
      </c>
      <c r="X369" s="99">
        <v>0</v>
      </c>
      <c r="Y369" s="111">
        <v>1</v>
      </c>
      <c r="Z369" s="111">
        <v>2</v>
      </c>
      <c r="AA369" s="111">
        <v>4</v>
      </c>
      <c r="AB369" s="112">
        <v>4</v>
      </c>
      <c r="AC369" s="112">
        <v>5</v>
      </c>
      <c r="AD369" s="112">
        <v>6</v>
      </c>
      <c r="AE369" s="116">
        <v>6</v>
      </c>
      <c r="AF369" s="112">
        <v>4</v>
      </c>
      <c r="AG369" s="112">
        <v>6</v>
      </c>
      <c r="AH369" s="112">
        <v>2</v>
      </c>
      <c r="AI369" s="112"/>
      <c r="AJ369" s="112">
        <v>0</v>
      </c>
      <c r="AK369" s="112"/>
      <c r="AL369" s="112"/>
      <c r="AM369" s="83"/>
      <c r="AN369" s="14"/>
      <c r="AO369" s="14"/>
      <c r="AP369" s="14"/>
      <c r="AQ369" s="19"/>
      <c r="AR369" s="48"/>
    </row>
    <row r="370" spans="1:44" hidden="1" x14ac:dyDescent="0.25">
      <c r="A370" s="81" t="s">
        <v>201</v>
      </c>
      <c r="B370" s="81" t="s">
        <v>415</v>
      </c>
      <c r="C370" s="106" t="s">
        <v>65</v>
      </c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112"/>
      <c r="Z370" s="112"/>
      <c r="AA370" s="112"/>
      <c r="AB370" s="112"/>
      <c r="AC370" s="112"/>
      <c r="AD370" s="112"/>
      <c r="AE370" s="112">
        <v>0</v>
      </c>
      <c r="AF370" s="112">
        <v>0</v>
      </c>
      <c r="AG370" s="112">
        <v>0</v>
      </c>
      <c r="AH370" s="112"/>
      <c r="AI370" s="112"/>
      <c r="AJ370" s="112">
        <v>1</v>
      </c>
      <c r="AK370" s="112">
        <v>1</v>
      </c>
      <c r="AL370" s="112"/>
      <c r="AM370" s="83"/>
      <c r="AN370" s="14"/>
      <c r="AO370" s="14"/>
      <c r="AP370" s="14"/>
      <c r="AQ370" s="19"/>
      <c r="AR370" s="48"/>
    </row>
    <row r="371" spans="1:44" hidden="1" x14ac:dyDescent="0.25">
      <c r="A371" s="81"/>
      <c r="B371" s="81"/>
      <c r="C371" s="106" t="s">
        <v>657</v>
      </c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>
        <v>5</v>
      </c>
      <c r="AM371" s="83"/>
      <c r="AN371" s="14"/>
      <c r="AO371" s="14"/>
      <c r="AP371" s="14"/>
      <c r="AQ371" s="19"/>
      <c r="AR371" s="48"/>
    </row>
    <row r="372" spans="1:44" hidden="1" x14ac:dyDescent="0.25">
      <c r="A372" s="81"/>
      <c r="B372" s="81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83"/>
      <c r="AN372" s="14"/>
      <c r="AO372" s="14"/>
      <c r="AP372" s="14"/>
      <c r="AQ372" s="19"/>
      <c r="AR372" s="48"/>
    </row>
    <row r="373" spans="1:44" hidden="1" x14ac:dyDescent="0.25">
      <c r="A373" s="20">
        <v>3</v>
      </c>
      <c r="B373" s="81">
        <f>B358+1</f>
        <v>24</v>
      </c>
      <c r="C373" s="119" t="s">
        <v>67</v>
      </c>
      <c r="D373" s="20">
        <v>54685</v>
      </c>
      <c r="E373" s="20">
        <v>3</v>
      </c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83"/>
      <c r="AN373" s="14"/>
      <c r="AO373" s="14"/>
      <c r="AP373" s="14"/>
      <c r="AQ373" s="19"/>
      <c r="AR373" s="48"/>
    </row>
    <row r="374" spans="1:44" ht="25.5" hidden="1" x14ac:dyDescent="0.25">
      <c r="A374" s="18"/>
      <c r="B374" s="117"/>
      <c r="C374" s="95"/>
      <c r="D374" s="96"/>
      <c r="E374" s="96" t="s">
        <v>41</v>
      </c>
      <c r="F374" s="96" t="s">
        <v>42</v>
      </c>
      <c r="G374" s="96" t="s">
        <v>43</v>
      </c>
      <c r="H374" s="96" t="s">
        <v>44</v>
      </c>
      <c r="I374" s="96" t="s">
        <v>45</v>
      </c>
      <c r="J374" s="96" t="s">
        <v>46</v>
      </c>
      <c r="K374" s="96" t="s">
        <v>47</v>
      </c>
      <c r="L374" s="96" t="s">
        <v>48</v>
      </c>
      <c r="M374" s="96"/>
      <c r="N374" s="96" t="s">
        <v>49</v>
      </c>
      <c r="O374" s="96" t="s">
        <v>19</v>
      </c>
      <c r="P374" s="96" t="s">
        <v>20</v>
      </c>
      <c r="Q374" s="96" t="s">
        <v>21</v>
      </c>
      <c r="R374" s="96" t="s">
        <v>22</v>
      </c>
      <c r="S374" s="96" t="s">
        <v>23</v>
      </c>
      <c r="T374" s="96" t="s">
        <v>24</v>
      </c>
      <c r="U374" s="96" t="s">
        <v>25</v>
      </c>
      <c r="V374" s="96" t="s">
        <v>26</v>
      </c>
      <c r="W374" s="96" t="s">
        <v>27</v>
      </c>
      <c r="X374" s="96" t="s">
        <v>28</v>
      </c>
      <c r="Y374" s="96" t="s">
        <v>29</v>
      </c>
      <c r="Z374" s="96" t="s">
        <v>3</v>
      </c>
      <c r="AA374" s="96" t="s">
        <v>4</v>
      </c>
      <c r="AB374" s="96" t="s">
        <v>5</v>
      </c>
      <c r="AC374" s="96" t="s">
        <v>6</v>
      </c>
      <c r="AD374" s="96" t="s">
        <v>7</v>
      </c>
      <c r="AE374" s="96" t="s">
        <v>8</v>
      </c>
      <c r="AF374" s="96" t="s">
        <v>166</v>
      </c>
      <c r="AG374" s="96" t="s">
        <v>624</v>
      </c>
      <c r="AH374" s="110" t="s">
        <v>633</v>
      </c>
      <c r="AI374" s="110" t="s">
        <v>644</v>
      </c>
      <c r="AJ374" s="110" t="s">
        <v>646</v>
      </c>
      <c r="AK374" s="110"/>
      <c r="AL374" s="110"/>
      <c r="AM374" s="83"/>
      <c r="AN374" s="14"/>
      <c r="AO374" s="14"/>
      <c r="AP374" s="14"/>
      <c r="AQ374" s="19"/>
      <c r="AR374" s="48"/>
    </row>
    <row r="375" spans="1:44" hidden="1" x14ac:dyDescent="0.25">
      <c r="A375" s="81" t="s">
        <v>191</v>
      </c>
      <c r="B375" s="81" t="s">
        <v>416</v>
      </c>
      <c r="C375" s="95" t="s">
        <v>9</v>
      </c>
      <c r="D375" s="120"/>
      <c r="E375" s="120"/>
      <c r="F375" s="120"/>
      <c r="G375" s="120"/>
      <c r="H375" s="120"/>
      <c r="I375" s="120"/>
      <c r="J375" s="120"/>
      <c r="K375" s="120"/>
      <c r="L375" s="120">
        <v>115</v>
      </c>
      <c r="M375" s="120"/>
      <c r="N375" s="120">
        <v>100</v>
      </c>
      <c r="O375" s="120">
        <v>150</v>
      </c>
      <c r="P375" s="120">
        <v>122</v>
      </c>
      <c r="Q375" s="120">
        <v>220</v>
      </c>
      <c r="R375" s="120">
        <v>171</v>
      </c>
      <c r="S375" s="120">
        <v>249</v>
      </c>
      <c r="T375" s="120">
        <v>164</v>
      </c>
      <c r="U375" s="120">
        <v>222</v>
      </c>
      <c r="V375" s="120">
        <v>158</v>
      </c>
      <c r="W375" s="120">
        <v>404</v>
      </c>
      <c r="X375" s="120">
        <v>158</v>
      </c>
      <c r="Y375" s="111">
        <v>464</v>
      </c>
      <c r="Z375" s="111">
        <v>100</v>
      </c>
      <c r="AA375" s="111">
        <v>273</v>
      </c>
      <c r="AB375" s="112">
        <v>55</v>
      </c>
      <c r="AC375" s="112">
        <v>109</v>
      </c>
      <c r="AD375" s="112">
        <v>47</v>
      </c>
      <c r="AE375" s="113">
        <v>63</v>
      </c>
      <c r="AF375" s="113">
        <v>32</v>
      </c>
      <c r="AG375" s="113">
        <v>46</v>
      </c>
      <c r="AH375" s="113">
        <v>14</v>
      </c>
      <c r="AI375" s="113">
        <v>58</v>
      </c>
      <c r="AJ375" s="113">
        <v>27</v>
      </c>
      <c r="AK375" s="113">
        <v>40</v>
      </c>
      <c r="AL375" s="113">
        <v>36</v>
      </c>
      <c r="AM375" s="83"/>
      <c r="AN375" s="14"/>
      <c r="AO375" s="14"/>
      <c r="AP375" s="14"/>
      <c r="AQ375" s="19"/>
      <c r="AR375" s="48"/>
    </row>
    <row r="376" spans="1:44" hidden="1" x14ac:dyDescent="0.25">
      <c r="A376" s="81" t="s">
        <v>192</v>
      </c>
      <c r="B376" s="81" t="s">
        <v>417</v>
      </c>
      <c r="C376" s="95" t="s">
        <v>10</v>
      </c>
      <c r="D376" s="120"/>
      <c r="E376" s="120"/>
      <c r="F376" s="120"/>
      <c r="G376" s="120"/>
      <c r="H376" s="120"/>
      <c r="I376" s="120"/>
      <c r="J376" s="120"/>
      <c r="K376" s="120"/>
      <c r="L376" s="120">
        <v>114</v>
      </c>
      <c r="M376" s="120"/>
      <c r="N376" s="120">
        <v>100</v>
      </c>
      <c r="O376" s="120">
        <v>149</v>
      </c>
      <c r="P376" s="120">
        <v>121</v>
      </c>
      <c r="Q376" s="120">
        <v>219</v>
      </c>
      <c r="R376" s="120">
        <v>170</v>
      </c>
      <c r="S376" s="120">
        <v>247</v>
      </c>
      <c r="T376" s="120">
        <v>163</v>
      </c>
      <c r="U376" s="120">
        <v>221</v>
      </c>
      <c r="V376" s="120">
        <v>157</v>
      </c>
      <c r="W376" s="120">
        <v>401</v>
      </c>
      <c r="X376" s="120">
        <v>135</v>
      </c>
      <c r="Y376" s="111">
        <v>292</v>
      </c>
      <c r="Z376" s="111">
        <v>88</v>
      </c>
      <c r="AA376" s="111">
        <v>251</v>
      </c>
      <c r="AB376" s="112">
        <v>40</v>
      </c>
      <c r="AC376" s="112">
        <v>99</v>
      </c>
      <c r="AD376" s="112">
        <v>46</v>
      </c>
      <c r="AE376" s="112">
        <v>53</v>
      </c>
      <c r="AF376" s="112">
        <v>28</v>
      </c>
      <c r="AG376" s="112">
        <v>36</v>
      </c>
      <c r="AH376" s="112">
        <v>10</v>
      </c>
      <c r="AI376" s="112">
        <v>44</v>
      </c>
      <c r="AJ376" s="112">
        <v>21</v>
      </c>
      <c r="AK376" s="112">
        <v>28</v>
      </c>
      <c r="AL376" s="112">
        <v>29</v>
      </c>
      <c r="AM376" s="83"/>
      <c r="AN376" s="14"/>
      <c r="AO376" s="14"/>
      <c r="AP376" s="14"/>
      <c r="AQ376" s="19"/>
      <c r="AR376" s="48"/>
    </row>
    <row r="377" spans="1:44" hidden="1" x14ac:dyDescent="0.25">
      <c r="A377" s="81" t="s">
        <v>193</v>
      </c>
      <c r="B377" s="81" t="s">
        <v>418</v>
      </c>
      <c r="C377" s="95" t="s">
        <v>53</v>
      </c>
      <c r="D377" s="120"/>
      <c r="E377" s="120"/>
      <c r="F377" s="120"/>
      <c r="G377" s="120"/>
      <c r="H377" s="120"/>
      <c r="I377" s="120"/>
      <c r="J377" s="120"/>
      <c r="K377" s="120"/>
      <c r="L377" s="120">
        <v>78</v>
      </c>
      <c r="M377" s="120"/>
      <c r="N377" s="120">
        <v>53</v>
      </c>
      <c r="O377" s="120">
        <v>107</v>
      </c>
      <c r="P377" s="120">
        <v>60</v>
      </c>
      <c r="Q377" s="120">
        <v>141</v>
      </c>
      <c r="R377" s="120">
        <v>96</v>
      </c>
      <c r="S377" s="120">
        <v>157</v>
      </c>
      <c r="T377" s="120">
        <v>82</v>
      </c>
      <c r="U377" s="120">
        <v>152</v>
      </c>
      <c r="V377" s="120">
        <v>71</v>
      </c>
      <c r="W377" s="120">
        <v>207</v>
      </c>
      <c r="X377" s="120">
        <v>64</v>
      </c>
      <c r="Y377" s="111">
        <v>165</v>
      </c>
      <c r="Z377" s="111">
        <v>37</v>
      </c>
      <c r="AA377" s="111">
        <v>81</v>
      </c>
      <c r="AB377" s="112">
        <v>25</v>
      </c>
      <c r="AC377" s="112">
        <v>34</v>
      </c>
      <c r="AD377" s="112">
        <v>17</v>
      </c>
      <c r="AE377" s="112">
        <v>38</v>
      </c>
      <c r="AF377" s="112">
        <v>14</v>
      </c>
      <c r="AG377" s="112">
        <v>20</v>
      </c>
      <c r="AH377" s="112">
        <v>5</v>
      </c>
      <c r="AI377" s="112">
        <v>24</v>
      </c>
      <c r="AJ377" s="112">
        <v>15</v>
      </c>
      <c r="AK377" s="112">
        <v>17</v>
      </c>
      <c r="AL377" s="112">
        <v>16</v>
      </c>
      <c r="AM377" s="83"/>
      <c r="AN377" s="14"/>
      <c r="AO377" s="14"/>
      <c r="AP377" s="14"/>
      <c r="AQ377" s="19"/>
      <c r="AR377" s="48"/>
    </row>
    <row r="378" spans="1:44" hidden="1" x14ac:dyDescent="0.25">
      <c r="A378" s="81" t="s">
        <v>194</v>
      </c>
      <c r="B378" s="81" t="s">
        <v>419</v>
      </c>
      <c r="C378" s="95" t="s">
        <v>54</v>
      </c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>
        <v>0</v>
      </c>
      <c r="Y378" s="111">
        <v>0</v>
      </c>
      <c r="Z378" s="111">
        <v>0</v>
      </c>
      <c r="AA378" s="111">
        <v>0</v>
      </c>
      <c r="AB378" s="112">
        <v>0</v>
      </c>
      <c r="AC378" s="112">
        <v>0</v>
      </c>
      <c r="AD378" s="112">
        <v>2</v>
      </c>
      <c r="AE378" s="112">
        <v>0</v>
      </c>
      <c r="AF378" s="112">
        <v>0</v>
      </c>
      <c r="AG378" s="112">
        <v>0</v>
      </c>
      <c r="AH378" s="112"/>
      <c r="AI378" s="112">
        <v>1</v>
      </c>
      <c r="AJ378" s="112">
        <v>0</v>
      </c>
      <c r="AK378" s="112"/>
      <c r="AL378" s="112"/>
      <c r="AM378" s="83"/>
      <c r="AN378" s="14"/>
      <c r="AO378" s="14"/>
      <c r="AP378" s="14"/>
      <c r="AQ378" s="19"/>
      <c r="AR378" s="48"/>
    </row>
    <row r="379" spans="1:44" ht="25.5" hidden="1" x14ac:dyDescent="0.25">
      <c r="A379" s="81" t="s">
        <v>195</v>
      </c>
      <c r="B379" s="81" t="s">
        <v>420</v>
      </c>
      <c r="C379" s="95" t="s">
        <v>89</v>
      </c>
      <c r="D379" s="120"/>
      <c r="E379" s="120"/>
      <c r="F379" s="120"/>
      <c r="G379" s="120"/>
      <c r="H379" s="120"/>
      <c r="I379" s="120"/>
      <c r="J379" s="120"/>
      <c r="K379" s="120"/>
      <c r="L379" s="120">
        <v>1</v>
      </c>
      <c r="M379" s="120"/>
      <c r="N379" s="120">
        <v>0</v>
      </c>
      <c r="O379" s="120">
        <v>1</v>
      </c>
      <c r="P379" s="120">
        <v>0</v>
      </c>
      <c r="Q379" s="120">
        <v>0</v>
      </c>
      <c r="R379" s="120">
        <v>1</v>
      </c>
      <c r="S379" s="120">
        <v>0</v>
      </c>
      <c r="T379" s="120">
        <v>1</v>
      </c>
      <c r="U379" s="120">
        <v>1</v>
      </c>
      <c r="V379" s="120">
        <v>0</v>
      </c>
      <c r="W379" s="120">
        <v>1</v>
      </c>
      <c r="X379" s="120">
        <v>0</v>
      </c>
      <c r="Y379" s="111">
        <v>0</v>
      </c>
      <c r="Z379" s="111">
        <v>0</v>
      </c>
      <c r="AA379" s="111">
        <v>0</v>
      </c>
      <c r="AB379" s="112">
        <v>0</v>
      </c>
      <c r="AC379" s="112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/>
      <c r="AI379" s="112"/>
      <c r="AJ379" s="112">
        <v>0</v>
      </c>
      <c r="AK379" s="112"/>
      <c r="AL379" s="112"/>
      <c r="AM379" s="83"/>
      <c r="AN379" s="14"/>
      <c r="AO379" s="14"/>
      <c r="AP379" s="14"/>
      <c r="AQ379" s="19"/>
      <c r="AR379" s="48"/>
    </row>
    <row r="380" spans="1:44" ht="25.5" hidden="1" x14ac:dyDescent="0.25">
      <c r="A380" s="81" t="s">
        <v>196</v>
      </c>
      <c r="B380" s="81" t="s">
        <v>421</v>
      </c>
      <c r="C380" s="95" t="s">
        <v>55</v>
      </c>
      <c r="D380" s="120"/>
      <c r="E380" s="120"/>
      <c r="F380" s="120"/>
      <c r="G380" s="120"/>
      <c r="H380" s="120"/>
      <c r="I380" s="120"/>
      <c r="J380" s="120"/>
      <c r="K380" s="120"/>
      <c r="L380" s="120">
        <v>5</v>
      </c>
      <c r="M380" s="120"/>
      <c r="N380" s="120">
        <v>2</v>
      </c>
      <c r="O380" s="120">
        <v>9</v>
      </c>
      <c r="P380" s="120">
        <v>10</v>
      </c>
      <c r="Q380" s="120">
        <v>4</v>
      </c>
      <c r="R380" s="120">
        <v>18</v>
      </c>
      <c r="S380" s="120">
        <v>9</v>
      </c>
      <c r="T380" s="120">
        <v>9</v>
      </c>
      <c r="U380" s="120">
        <v>4</v>
      </c>
      <c r="V380" s="120">
        <v>13</v>
      </c>
      <c r="W380" s="120">
        <v>10</v>
      </c>
      <c r="X380" s="120">
        <v>3</v>
      </c>
      <c r="Y380" s="111">
        <v>9</v>
      </c>
      <c r="Z380" s="111">
        <v>9</v>
      </c>
      <c r="AA380" s="111">
        <v>9</v>
      </c>
      <c r="AB380" s="112">
        <v>6</v>
      </c>
      <c r="AC380" s="112">
        <v>4</v>
      </c>
      <c r="AD380" s="112">
        <v>6</v>
      </c>
      <c r="AE380" s="112">
        <v>3</v>
      </c>
      <c r="AF380" s="112">
        <v>2</v>
      </c>
      <c r="AG380" s="112">
        <v>1</v>
      </c>
      <c r="AH380" s="112">
        <v>2</v>
      </c>
      <c r="AI380" s="112"/>
      <c r="AJ380" s="112">
        <v>0</v>
      </c>
      <c r="AK380" s="112"/>
      <c r="AL380" s="112"/>
      <c r="AM380" s="83"/>
      <c r="AN380" s="14"/>
      <c r="AO380" s="14"/>
      <c r="AP380" s="14"/>
      <c r="AQ380" s="19"/>
      <c r="AR380" s="48"/>
    </row>
    <row r="381" spans="1:44" hidden="1" x14ac:dyDescent="0.25">
      <c r="A381" s="81" t="s">
        <v>197</v>
      </c>
      <c r="B381" s="81" t="s">
        <v>422</v>
      </c>
      <c r="C381" s="95" t="s">
        <v>57</v>
      </c>
      <c r="D381" s="120"/>
      <c r="E381" s="120"/>
      <c r="F381" s="120"/>
      <c r="G381" s="120"/>
      <c r="H381" s="120"/>
      <c r="I381" s="120"/>
      <c r="J381" s="120"/>
      <c r="K381" s="120"/>
      <c r="L381" s="120">
        <v>0</v>
      </c>
      <c r="M381" s="120"/>
      <c r="N381" s="120">
        <v>1</v>
      </c>
      <c r="O381" s="120">
        <v>0</v>
      </c>
      <c r="P381" s="120">
        <v>1</v>
      </c>
      <c r="Q381" s="120">
        <v>6</v>
      </c>
      <c r="R381" s="120">
        <v>4</v>
      </c>
      <c r="S381" s="120">
        <v>11</v>
      </c>
      <c r="T381" s="120">
        <v>8</v>
      </c>
      <c r="U381" s="120">
        <v>13</v>
      </c>
      <c r="V381" s="120">
        <v>14</v>
      </c>
      <c r="W381" s="120">
        <v>11</v>
      </c>
      <c r="X381" s="120">
        <v>0</v>
      </c>
      <c r="Y381" s="111">
        <v>15</v>
      </c>
      <c r="Z381" s="111">
        <v>14</v>
      </c>
      <c r="AA381" s="111">
        <v>7</v>
      </c>
      <c r="AB381" s="112">
        <v>15</v>
      </c>
      <c r="AC381" s="112">
        <v>18</v>
      </c>
      <c r="AD381" s="112">
        <v>10</v>
      </c>
      <c r="AE381" s="112">
        <v>14</v>
      </c>
      <c r="AF381" s="112">
        <v>18</v>
      </c>
      <c r="AG381" s="112">
        <v>12</v>
      </c>
      <c r="AH381" s="112">
        <v>4</v>
      </c>
      <c r="AI381" s="112">
        <v>7</v>
      </c>
      <c r="AJ381" s="112">
        <v>8</v>
      </c>
      <c r="AK381" s="112">
        <v>5</v>
      </c>
      <c r="AL381" s="112">
        <v>7</v>
      </c>
      <c r="AM381" s="83"/>
      <c r="AN381" s="14"/>
      <c r="AO381" s="14"/>
      <c r="AP381" s="14"/>
      <c r="AQ381" s="19"/>
      <c r="AR381" s="48"/>
    </row>
    <row r="382" spans="1:44" hidden="1" x14ac:dyDescent="0.25">
      <c r="A382" s="81" t="s">
        <v>198</v>
      </c>
      <c r="B382" s="81" t="s">
        <v>423</v>
      </c>
      <c r="C382" s="95" t="s">
        <v>59</v>
      </c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>
        <v>1</v>
      </c>
      <c r="P382" s="120">
        <v>1</v>
      </c>
      <c r="Q382" s="120">
        <v>2</v>
      </c>
      <c r="R382" s="120">
        <v>2</v>
      </c>
      <c r="S382" s="120">
        <v>5</v>
      </c>
      <c r="T382" s="120">
        <v>10</v>
      </c>
      <c r="U382" s="120">
        <v>9</v>
      </c>
      <c r="V382" s="120">
        <v>14</v>
      </c>
      <c r="W382" s="120">
        <v>16</v>
      </c>
      <c r="X382" s="120">
        <v>0</v>
      </c>
      <c r="Y382" s="111">
        <v>20</v>
      </c>
      <c r="Z382" s="111">
        <v>21</v>
      </c>
      <c r="AA382" s="111">
        <v>23</v>
      </c>
      <c r="AB382" s="112">
        <v>17</v>
      </c>
      <c r="AC382" s="112">
        <v>25</v>
      </c>
      <c r="AD382" s="112">
        <v>12</v>
      </c>
      <c r="AE382" s="112">
        <v>16</v>
      </c>
      <c r="AF382" s="112">
        <v>10</v>
      </c>
      <c r="AG382" s="112">
        <v>14</v>
      </c>
      <c r="AH382" s="112">
        <v>8</v>
      </c>
      <c r="AI382" s="112">
        <v>18</v>
      </c>
      <c r="AJ382" s="112">
        <v>9</v>
      </c>
      <c r="AK382" s="112">
        <v>5</v>
      </c>
      <c r="AL382" s="112">
        <v>9</v>
      </c>
      <c r="AM382" s="83"/>
      <c r="AN382" s="14"/>
      <c r="AO382" s="14"/>
      <c r="AP382" s="14"/>
      <c r="AQ382" s="19"/>
      <c r="AR382" s="48"/>
    </row>
    <row r="383" spans="1:44" hidden="1" x14ac:dyDescent="0.25">
      <c r="A383" s="81" t="s">
        <v>199</v>
      </c>
      <c r="B383" s="81" t="s">
        <v>424</v>
      </c>
      <c r="C383" s="95" t="s">
        <v>61</v>
      </c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99">
        <v>88</v>
      </c>
      <c r="X383" s="99">
        <v>90</v>
      </c>
      <c r="Y383" s="112">
        <v>166</v>
      </c>
      <c r="Z383" s="112">
        <v>169</v>
      </c>
      <c r="AA383" s="112">
        <v>172</v>
      </c>
      <c r="AB383" s="112">
        <v>168</v>
      </c>
      <c r="AC383" s="112">
        <v>178</v>
      </c>
      <c r="AD383" s="111">
        <v>173</v>
      </c>
      <c r="AE383" s="116">
        <v>176</v>
      </c>
      <c r="AF383" s="112">
        <v>0</v>
      </c>
      <c r="AG383" s="112"/>
      <c r="AH383" s="112">
        <v>84</v>
      </c>
      <c r="AI383" s="112"/>
      <c r="AJ383" s="112">
        <v>0</v>
      </c>
      <c r="AK383" s="112"/>
      <c r="AL383" s="112"/>
      <c r="AM383" s="83"/>
      <c r="AN383" s="14"/>
      <c r="AO383" s="14"/>
      <c r="AP383" s="14"/>
      <c r="AQ383" s="19"/>
      <c r="AR383" s="48"/>
    </row>
    <row r="384" spans="1:44" ht="25.5" hidden="1" x14ac:dyDescent="0.25">
      <c r="A384" s="81" t="s">
        <v>200</v>
      </c>
      <c r="B384" s="81" t="s">
        <v>425</v>
      </c>
      <c r="C384" s="95" t="s">
        <v>63</v>
      </c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99">
        <v>33</v>
      </c>
      <c r="V384" s="99">
        <v>32</v>
      </c>
      <c r="W384" s="99">
        <v>10</v>
      </c>
      <c r="X384" s="99">
        <v>11</v>
      </c>
      <c r="Y384" s="111">
        <v>14</v>
      </c>
      <c r="Z384" s="111">
        <v>2</v>
      </c>
      <c r="AA384" s="111">
        <v>6</v>
      </c>
      <c r="AB384" s="112">
        <v>3</v>
      </c>
      <c r="AC384" s="112">
        <v>2</v>
      </c>
      <c r="AD384" s="112">
        <v>2</v>
      </c>
      <c r="AE384" s="116">
        <v>3</v>
      </c>
      <c r="AF384" s="112">
        <v>2</v>
      </c>
      <c r="AG384" s="112">
        <v>0</v>
      </c>
      <c r="AH384" s="112"/>
      <c r="AI384" s="112"/>
      <c r="AJ384" s="112">
        <v>0</v>
      </c>
      <c r="AK384" s="112">
        <v>1</v>
      </c>
      <c r="AL384" s="112"/>
      <c r="AM384" s="83"/>
      <c r="AN384" s="14"/>
      <c r="AO384" s="14"/>
      <c r="AP384" s="14"/>
      <c r="AQ384" s="19"/>
      <c r="AR384" s="48"/>
    </row>
    <row r="385" spans="1:44" hidden="1" x14ac:dyDescent="0.25">
      <c r="A385" s="81" t="s">
        <v>201</v>
      </c>
      <c r="B385" s="81" t="s">
        <v>426</v>
      </c>
      <c r="C385" s="106" t="s">
        <v>65</v>
      </c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112"/>
      <c r="Z385" s="112"/>
      <c r="AA385" s="112"/>
      <c r="AB385" s="112"/>
      <c r="AC385" s="112"/>
      <c r="AD385" s="112"/>
      <c r="AE385" s="112">
        <v>1</v>
      </c>
      <c r="AF385" s="112">
        <v>0</v>
      </c>
      <c r="AG385" s="112">
        <v>1</v>
      </c>
      <c r="AH385" s="112"/>
      <c r="AI385" s="112"/>
      <c r="AJ385" s="112">
        <v>0</v>
      </c>
      <c r="AK385" s="112">
        <v>1</v>
      </c>
      <c r="AL385" s="112">
        <v>1</v>
      </c>
      <c r="AM385" s="83"/>
      <c r="AN385" s="14"/>
      <c r="AO385" s="14"/>
      <c r="AP385" s="14"/>
      <c r="AQ385" s="19"/>
      <c r="AR385" s="48"/>
    </row>
    <row r="386" spans="1:44" hidden="1" x14ac:dyDescent="0.25">
      <c r="A386" s="81"/>
      <c r="B386" s="81"/>
      <c r="C386" s="106" t="s">
        <v>657</v>
      </c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112"/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>
        <v>9</v>
      </c>
      <c r="AM386" s="83"/>
      <c r="AN386" s="14"/>
      <c r="AO386" s="14"/>
      <c r="AP386" s="14"/>
      <c r="AQ386" s="19"/>
      <c r="AR386" s="48"/>
    </row>
    <row r="387" spans="1:44" hidden="1" x14ac:dyDescent="0.25">
      <c r="A387" s="81"/>
      <c r="B387" s="117"/>
      <c r="C387" s="17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83"/>
      <c r="AN387" s="14"/>
      <c r="AO387" s="14"/>
      <c r="AP387" s="14"/>
      <c r="AQ387" s="19"/>
      <c r="AR387" s="48"/>
    </row>
    <row r="388" spans="1:44" hidden="1" x14ac:dyDescent="0.25">
      <c r="A388" s="20">
        <v>3</v>
      </c>
      <c r="B388" s="81">
        <f>B373+1</f>
        <v>25</v>
      </c>
      <c r="C388" s="119" t="s">
        <v>68</v>
      </c>
      <c r="D388" s="20">
        <v>54861</v>
      </c>
      <c r="E388" s="20">
        <v>3</v>
      </c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83"/>
      <c r="AN388" s="14"/>
      <c r="AO388" s="14"/>
      <c r="AP388" s="14"/>
      <c r="AQ388" s="19"/>
      <c r="AR388" s="48"/>
    </row>
    <row r="389" spans="1:44" ht="25.5" hidden="1" x14ac:dyDescent="0.25">
      <c r="A389" s="18"/>
      <c r="B389" s="117"/>
      <c r="C389" s="95"/>
      <c r="D389" s="96"/>
      <c r="E389" s="96" t="s">
        <v>41</v>
      </c>
      <c r="F389" s="96" t="s">
        <v>42</v>
      </c>
      <c r="G389" s="96" t="s">
        <v>43</v>
      </c>
      <c r="H389" s="96" t="s">
        <v>44</v>
      </c>
      <c r="I389" s="96" t="s">
        <v>45</v>
      </c>
      <c r="J389" s="96" t="s">
        <v>46</v>
      </c>
      <c r="K389" s="96" t="s">
        <v>47</v>
      </c>
      <c r="L389" s="96" t="s">
        <v>48</v>
      </c>
      <c r="M389" s="96"/>
      <c r="N389" s="96" t="s">
        <v>49</v>
      </c>
      <c r="O389" s="96" t="s">
        <v>19</v>
      </c>
      <c r="P389" s="96" t="s">
        <v>20</v>
      </c>
      <c r="Q389" s="96" t="s">
        <v>21</v>
      </c>
      <c r="R389" s="96" t="s">
        <v>22</v>
      </c>
      <c r="S389" s="96" t="s">
        <v>23</v>
      </c>
      <c r="T389" s="96" t="s">
        <v>24</v>
      </c>
      <c r="U389" s="96" t="s">
        <v>25</v>
      </c>
      <c r="V389" s="96" t="s">
        <v>26</v>
      </c>
      <c r="W389" s="96" t="s">
        <v>27</v>
      </c>
      <c r="X389" s="96" t="s">
        <v>28</v>
      </c>
      <c r="Y389" s="96" t="s">
        <v>29</v>
      </c>
      <c r="Z389" s="96" t="s">
        <v>3</v>
      </c>
      <c r="AA389" s="96" t="s">
        <v>4</v>
      </c>
      <c r="AB389" s="96" t="s">
        <v>5</v>
      </c>
      <c r="AC389" s="96" t="s">
        <v>6</v>
      </c>
      <c r="AD389" s="96" t="s">
        <v>7</v>
      </c>
      <c r="AE389" s="96" t="s">
        <v>8</v>
      </c>
      <c r="AF389" s="96" t="s">
        <v>166</v>
      </c>
      <c r="AG389" s="96" t="s">
        <v>624</v>
      </c>
      <c r="AH389" s="110" t="s">
        <v>633</v>
      </c>
      <c r="AI389" s="110" t="s">
        <v>644</v>
      </c>
      <c r="AJ389" s="110" t="s">
        <v>646</v>
      </c>
      <c r="AK389" s="110"/>
      <c r="AL389" s="110"/>
      <c r="AM389" s="83"/>
      <c r="AN389" s="14"/>
      <c r="AO389" s="14"/>
      <c r="AP389" s="14"/>
      <c r="AQ389" s="19"/>
      <c r="AR389" s="48"/>
    </row>
    <row r="390" spans="1:44" hidden="1" x14ac:dyDescent="0.25">
      <c r="A390" s="81" t="s">
        <v>191</v>
      </c>
      <c r="B390" s="81" t="s">
        <v>427</v>
      </c>
      <c r="C390" s="95" t="s">
        <v>9</v>
      </c>
      <c r="D390" s="120"/>
      <c r="E390" s="120"/>
      <c r="F390" s="120"/>
      <c r="G390" s="120"/>
      <c r="H390" s="120"/>
      <c r="I390" s="120"/>
      <c r="J390" s="120"/>
      <c r="K390" s="120"/>
      <c r="L390" s="120">
        <v>52</v>
      </c>
      <c r="M390" s="121"/>
      <c r="N390" s="129">
        <v>51</v>
      </c>
      <c r="O390" s="130">
        <v>57</v>
      </c>
      <c r="P390" s="130">
        <v>70</v>
      </c>
      <c r="Q390" s="130">
        <v>106</v>
      </c>
      <c r="R390" s="130">
        <v>77</v>
      </c>
      <c r="S390" s="130">
        <v>79</v>
      </c>
      <c r="T390" s="130">
        <v>58</v>
      </c>
      <c r="U390" s="130">
        <v>91</v>
      </c>
      <c r="V390" s="130">
        <v>87</v>
      </c>
      <c r="W390" s="130">
        <v>293</v>
      </c>
      <c r="X390" s="130">
        <v>50</v>
      </c>
      <c r="Y390" s="133">
        <v>418</v>
      </c>
      <c r="Z390" s="133">
        <v>58</v>
      </c>
      <c r="AA390" s="133">
        <v>157</v>
      </c>
      <c r="AB390" s="134">
        <v>39</v>
      </c>
      <c r="AC390" s="134">
        <v>69</v>
      </c>
      <c r="AD390" s="134">
        <v>25</v>
      </c>
      <c r="AE390" s="164">
        <v>28</v>
      </c>
      <c r="AF390" s="113">
        <v>40</v>
      </c>
      <c r="AG390" s="113">
        <v>33</v>
      </c>
      <c r="AH390" s="113">
        <v>19</v>
      </c>
      <c r="AI390" s="113">
        <v>37</v>
      </c>
      <c r="AJ390" s="113">
        <v>24</v>
      </c>
      <c r="AK390" s="113">
        <v>56</v>
      </c>
      <c r="AL390" s="113">
        <v>36</v>
      </c>
      <c r="AM390" s="83"/>
      <c r="AN390" s="14"/>
      <c r="AO390" s="14"/>
      <c r="AP390" s="14"/>
      <c r="AQ390" s="19"/>
      <c r="AR390" s="48"/>
    </row>
    <row r="391" spans="1:44" hidden="1" x14ac:dyDescent="0.25">
      <c r="A391" s="81" t="s">
        <v>192</v>
      </c>
      <c r="B391" s="81" t="s">
        <v>428</v>
      </c>
      <c r="C391" s="95" t="s">
        <v>10</v>
      </c>
      <c r="D391" s="120"/>
      <c r="E391" s="120"/>
      <c r="F391" s="120"/>
      <c r="G391" s="120"/>
      <c r="H391" s="120"/>
      <c r="I391" s="120"/>
      <c r="J391" s="120"/>
      <c r="K391" s="120"/>
      <c r="L391" s="120">
        <v>51</v>
      </c>
      <c r="M391" s="121"/>
      <c r="N391" s="129">
        <v>51</v>
      </c>
      <c r="O391" s="130">
        <v>56</v>
      </c>
      <c r="P391" s="130">
        <v>69</v>
      </c>
      <c r="Q391" s="130">
        <v>105</v>
      </c>
      <c r="R391" s="130">
        <v>76</v>
      </c>
      <c r="S391" s="130">
        <v>78</v>
      </c>
      <c r="T391" s="130">
        <v>57</v>
      </c>
      <c r="U391" s="130">
        <v>90</v>
      </c>
      <c r="V391" s="130">
        <v>86</v>
      </c>
      <c r="W391" s="130">
        <v>289</v>
      </c>
      <c r="X391" s="154">
        <v>44</v>
      </c>
      <c r="Y391" s="111">
        <v>201</v>
      </c>
      <c r="Z391" s="111">
        <v>52</v>
      </c>
      <c r="AA391" s="111">
        <v>148</v>
      </c>
      <c r="AB391" s="112">
        <v>33</v>
      </c>
      <c r="AC391" s="112">
        <v>63</v>
      </c>
      <c r="AD391" s="112">
        <v>25</v>
      </c>
      <c r="AE391" s="112">
        <v>22</v>
      </c>
      <c r="AF391" s="112">
        <v>36</v>
      </c>
      <c r="AG391" s="112">
        <v>27</v>
      </c>
      <c r="AH391" s="112">
        <v>17</v>
      </c>
      <c r="AI391" s="112">
        <v>31</v>
      </c>
      <c r="AJ391" s="112">
        <v>21</v>
      </c>
      <c r="AK391" s="112">
        <v>48</v>
      </c>
      <c r="AL391" s="112">
        <v>29</v>
      </c>
      <c r="AM391" s="83"/>
      <c r="AN391" s="14"/>
      <c r="AO391" s="14"/>
      <c r="AP391" s="14"/>
      <c r="AQ391" s="19"/>
      <c r="AR391" s="48"/>
    </row>
    <row r="392" spans="1:44" hidden="1" x14ac:dyDescent="0.25">
      <c r="A392" s="81" t="s">
        <v>193</v>
      </c>
      <c r="B392" s="81" t="s">
        <v>429</v>
      </c>
      <c r="C392" s="95" t="s">
        <v>53</v>
      </c>
      <c r="D392" s="120"/>
      <c r="E392" s="120"/>
      <c r="F392" s="120"/>
      <c r="G392" s="120"/>
      <c r="H392" s="120"/>
      <c r="I392" s="120"/>
      <c r="J392" s="120"/>
      <c r="K392" s="120"/>
      <c r="L392" s="120">
        <v>21</v>
      </c>
      <c r="M392" s="121"/>
      <c r="N392" s="129">
        <v>26</v>
      </c>
      <c r="O392" s="130">
        <v>23</v>
      </c>
      <c r="P392" s="130">
        <v>33</v>
      </c>
      <c r="Q392" s="130">
        <v>44</v>
      </c>
      <c r="R392" s="130">
        <v>31</v>
      </c>
      <c r="S392" s="130">
        <v>37</v>
      </c>
      <c r="T392" s="130">
        <v>15</v>
      </c>
      <c r="U392" s="130">
        <v>41</v>
      </c>
      <c r="V392" s="130">
        <v>21</v>
      </c>
      <c r="W392" s="130">
        <v>108</v>
      </c>
      <c r="X392" s="154">
        <v>22</v>
      </c>
      <c r="Y392" s="111">
        <v>96</v>
      </c>
      <c r="Z392" s="111">
        <v>10</v>
      </c>
      <c r="AA392" s="111">
        <v>35</v>
      </c>
      <c r="AB392" s="112">
        <v>11</v>
      </c>
      <c r="AC392" s="112">
        <v>17</v>
      </c>
      <c r="AD392" s="112">
        <v>11</v>
      </c>
      <c r="AE392" s="112">
        <v>13</v>
      </c>
      <c r="AF392" s="112">
        <v>4</v>
      </c>
      <c r="AG392" s="112">
        <v>6</v>
      </c>
      <c r="AH392" s="112">
        <v>7</v>
      </c>
      <c r="AI392" s="112">
        <v>11</v>
      </c>
      <c r="AJ392" s="112">
        <v>15</v>
      </c>
      <c r="AK392" s="112">
        <v>28</v>
      </c>
      <c r="AL392" s="112">
        <v>24</v>
      </c>
      <c r="AM392" s="83"/>
      <c r="AN392" s="14"/>
      <c r="AO392" s="14"/>
      <c r="AP392" s="14"/>
      <c r="AQ392" s="19"/>
      <c r="AR392" s="48"/>
    </row>
    <row r="393" spans="1:44" hidden="1" x14ac:dyDescent="0.25">
      <c r="A393" s="81" t="s">
        <v>194</v>
      </c>
      <c r="B393" s="81" t="s">
        <v>430</v>
      </c>
      <c r="C393" s="95" t="s">
        <v>54</v>
      </c>
      <c r="D393" s="120"/>
      <c r="E393" s="120"/>
      <c r="F393" s="120"/>
      <c r="G393" s="120"/>
      <c r="H393" s="120"/>
      <c r="I393" s="120"/>
      <c r="J393" s="120"/>
      <c r="K393" s="120"/>
      <c r="L393" s="120"/>
      <c r="M393" s="121"/>
      <c r="N393" s="129"/>
      <c r="O393" s="130"/>
      <c r="P393" s="130"/>
      <c r="Q393" s="130"/>
      <c r="R393" s="130"/>
      <c r="S393" s="130"/>
      <c r="T393" s="130"/>
      <c r="U393" s="130"/>
      <c r="V393" s="130"/>
      <c r="W393" s="130"/>
      <c r="X393" s="154">
        <v>0</v>
      </c>
      <c r="Y393" s="111">
        <v>0</v>
      </c>
      <c r="Z393" s="111">
        <v>0</v>
      </c>
      <c r="AA393" s="111">
        <v>0</v>
      </c>
      <c r="AB393" s="112">
        <v>0</v>
      </c>
      <c r="AC393" s="112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/>
      <c r="AI393" s="112"/>
      <c r="AJ393" s="112">
        <v>0</v>
      </c>
      <c r="AK393" s="112"/>
      <c r="AL393" s="112"/>
      <c r="AM393" s="83"/>
      <c r="AN393" s="14"/>
      <c r="AO393" s="14"/>
      <c r="AP393" s="14"/>
      <c r="AQ393" s="19"/>
      <c r="AR393" s="48"/>
    </row>
    <row r="394" spans="1:44" ht="25.5" hidden="1" x14ac:dyDescent="0.25">
      <c r="A394" s="81" t="s">
        <v>195</v>
      </c>
      <c r="B394" s="81" t="s">
        <v>431</v>
      </c>
      <c r="C394" s="95" t="s">
        <v>89</v>
      </c>
      <c r="D394" s="120"/>
      <c r="E394" s="120"/>
      <c r="F394" s="120"/>
      <c r="G394" s="120"/>
      <c r="H394" s="120"/>
      <c r="I394" s="120"/>
      <c r="J394" s="120"/>
      <c r="K394" s="120"/>
      <c r="L394" s="120">
        <v>3</v>
      </c>
      <c r="M394" s="121"/>
      <c r="N394" s="129">
        <v>2</v>
      </c>
      <c r="O394" s="130">
        <v>0</v>
      </c>
      <c r="P394" s="130">
        <v>5</v>
      </c>
      <c r="Q394" s="130">
        <v>2</v>
      </c>
      <c r="R394" s="130">
        <v>1</v>
      </c>
      <c r="S394" s="130">
        <v>1</v>
      </c>
      <c r="T394" s="130">
        <v>0</v>
      </c>
      <c r="U394" s="130">
        <v>4</v>
      </c>
      <c r="V394" s="130">
        <v>5</v>
      </c>
      <c r="W394" s="130">
        <v>2</v>
      </c>
      <c r="X394" s="154">
        <v>0</v>
      </c>
      <c r="Y394" s="111">
        <v>0</v>
      </c>
      <c r="Z394" s="111">
        <v>4</v>
      </c>
      <c r="AA394" s="111">
        <v>0</v>
      </c>
      <c r="AB394" s="112">
        <v>0</v>
      </c>
      <c r="AC394" s="112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/>
      <c r="AI394" s="112"/>
      <c r="AJ394" s="112">
        <v>0</v>
      </c>
      <c r="AK394" s="112"/>
      <c r="AL394" s="112"/>
      <c r="AM394" s="83"/>
      <c r="AN394" s="14"/>
      <c r="AO394" s="14"/>
      <c r="AP394" s="14"/>
      <c r="AQ394" s="19"/>
      <c r="AR394" s="48"/>
    </row>
    <row r="395" spans="1:44" ht="25.5" hidden="1" x14ac:dyDescent="0.25">
      <c r="A395" s="81" t="s">
        <v>196</v>
      </c>
      <c r="B395" s="81" t="s">
        <v>432</v>
      </c>
      <c r="C395" s="95" t="s">
        <v>55</v>
      </c>
      <c r="D395" s="120"/>
      <c r="E395" s="120"/>
      <c r="F395" s="120"/>
      <c r="G395" s="120"/>
      <c r="H395" s="120"/>
      <c r="I395" s="120"/>
      <c r="J395" s="120"/>
      <c r="K395" s="120"/>
      <c r="L395" s="120">
        <v>3</v>
      </c>
      <c r="M395" s="121"/>
      <c r="N395" s="129">
        <v>4</v>
      </c>
      <c r="O395" s="130">
        <v>3</v>
      </c>
      <c r="P395" s="130">
        <v>10</v>
      </c>
      <c r="Q395" s="130">
        <v>15</v>
      </c>
      <c r="R395" s="130">
        <v>19</v>
      </c>
      <c r="S395" s="130">
        <v>6</v>
      </c>
      <c r="T395" s="130">
        <v>6</v>
      </c>
      <c r="U395" s="130">
        <v>8</v>
      </c>
      <c r="V395" s="130">
        <v>7</v>
      </c>
      <c r="W395" s="130">
        <v>8</v>
      </c>
      <c r="X395" s="154">
        <v>3</v>
      </c>
      <c r="Y395" s="111">
        <v>5</v>
      </c>
      <c r="Z395" s="111">
        <v>11</v>
      </c>
      <c r="AA395" s="111">
        <v>5</v>
      </c>
      <c r="AB395" s="112">
        <v>8</v>
      </c>
      <c r="AC395" s="112">
        <v>3</v>
      </c>
      <c r="AD395" s="112">
        <v>4</v>
      </c>
      <c r="AE395" s="112">
        <v>4</v>
      </c>
      <c r="AF395" s="112">
        <v>23</v>
      </c>
      <c r="AG395" s="112">
        <v>10</v>
      </c>
      <c r="AH395" s="112">
        <v>1</v>
      </c>
      <c r="AI395" s="112">
        <v>7</v>
      </c>
      <c r="AJ395" s="112">
        <v>2</v>
      </c>
      <c r="AK395" s="112">
        <v>11</v>
      </c>
      <c r="AL395" s="112">
        <v>5</v>
      </c>
      <c r="AM395" s="83"/>
      <c r="AN395" s="14"/>
      <c r="AO395" s="14"/>
      <c r="AP395" s="14"/>
      <c r="AQ395" s="19"/>
      <c r="AR395" s="48"/>
    </row>
    <row r="396" spans="1:44" hidden="1" x14ac:dyDescent="0.25">
      <c r="A396" s="81" t="s">
        <v>197</v>
      </c>
      <c r="B396" s="81" t="s">
        <v>433</v>
      </c>
      <c r="C396" s="95" t="s">
        <v>57</v>
      </c>
      <c r="D396" s="120"/>
      <c r="E396" s="120"/>
      <c r="F396" s="120"/>
      <c r="G396" s="120"/>
      <c r="H396" s="120"/>
      <c r="I396" s="120"/>
      <c r="J396" s="120"/>
      <c r="K396" s="120"/>
      <c r="L396" s="120">
        <v>0</v>
      </c>
      <c r="M396" s="121"/>
      <c r="N396" s="129">
        <v>1</v>
      </c>
      <c r="O396" s="130">
        <v>0</v>
      </c>
      <c r="P396" s="130">
        <v>3</v>
      </c>
      <c r="Q396" s="130">
        <v>3</v>
      </c>
      <c r="R396" s="130">
        <v>4</v>
      </c>
      <c r="S396" s="130">
        <v>2</v>
      </c>
      <c r="T396" s="130">
        <v>13</v>
      </c>
      <c r="U396" s="130">
        <v>6</v>
      </c>
      <c r="V396" s="130">
        <v>17</v>
      </c>
      <c r="W396" s="130">
        <v>5</v>
      </c>
      <c r="X396" s="154">
        <v>0</v>
      </c>
      <c r="Y396" s="111">
        <v>11</v>
      </c>
      <c r="Z396" s="111">
        <v>9</v>
      </c>
      <c r="AA396" s="111">
        <v>4</v>
      </c>
      <c r="AB396" s="112">
        <v>19</v>
      </c>
      <c r="AC396" s="112">
        <v>8</v>
      </c>
      <c r="AD396" s="112">
        <v>11</v>
      </c>
      <c r="AE396" s="112">
        <v>16</v>
      </c>
      <c r="AF396" s="112">
        <v>21</v>
      </c>
      <c r="AG396" s="112">
        <v>4</v>
      </c>
      <c r="AH396" s="112">
        <v>7</v>
      </c>
      <c r="AI396" s="112">
        <v>3</v>
      </c>
      <c r="AJ396" s="112">
        <v>2</v>
      </c>
      <c r="AK396" s="112">
        <v>15</v>
      </c>
      <c r="AL396" s="112">
        <v>7</v>
      </c>
      <c r="AM396" s="83"/>
      <c r="AN396" s="14"/>
      <c r="AO396" s="14"/>
      <c r="AP396" s="14"/>
      <c r="AQ396" s="19"/>
      <c r="AR396" s="48"/>
    </row>
    <row r="397" spans="1:44" hidden="1" x14ac:dyDescent="0.25">
      <c r="A397" s="81" t="s">
        <v>198</v>
      </c>
      <c r="B397" s="81" t="s">
        <v>434</v>
      </c>
      <c r="C397" s="95" t="s">
        <v>59</v>
      </c>
      <c r="D397" s="120"/>
      <c r="E397" s="120"/>
      <c r="F397" s="120"/>
      <c r="G397" s="120"/>
      <c r="H397" s="120"/>
      <c r="I397" s="120"/>
      <c r="J397" s="120"/>
      <c r="K397" s="120"/>
      <c r="L397" s="120"/>
      <c r="M397" s="121"/>
      <c r="N397" s="129"/>
      <c r="O397" s="130"/>
      <c r="P397" s="130">
        <v>2</v>
      </c>
      <c r="Q397" s="130">
        <v>3</v>
      </c>
      <c r="R397" s="130">
        <v>1</v>
      </c>
      <c r="S397" s="130">
        <v>5</v>
      </c>
      <c r="T397" s="130">
        <v>2</v>
      </c>
      <c r="U397" s="130">
        <v>4</v>
      </c>
      <c r="V397" s="130">
        <v>13</v>
      </c>
      <c r="W397" s="130">
        <v>8</v>
      </c>
      <c r="X397" s="130">
        <v>0</v>
      </c>
      <c r="Y397" s="135">
        <v>15</v>
      </c>
      <c r="Z397" s="167">
        <v>8</v>
      </c>
      <c r="AA397" s="135">
        <v>13</v>
      </c>
      <c r="AB397" s="136">
        <v>10</v>
      </c>
      <c r="AC397" s="136">
        <v>15</v>
      </c>
      <c r="AD397" s="136">
        <v>7</v>
      </c>
      <c r="AE397" s="168">
        <v>11</v>
      </c>
      <c r="AF397" s="112">
        <v>8</v>
      </c>
      <c r="AG397" s="112">
        <v>8</v>
      </c>
      <c r="AH397" s="112">
        <v>2</v>
      </c>
      <c r="AI397" s="112">
        <v>15</v>
      </c>
      <c r="AJ397" s="112">
        <v>5</v>
      </c>
      <c r="AK397" s="112">
        <v>4</v>
      </c>
      <c r="AL397" s="112">
        <v>2</v>
      </c>
      <c r="AM397" s="83"/>
      <c r="AN397" s="14"/>
      <c r="AO397" s="14"/>
      <c r="AP397" s="14"/>
      <c r="AQ397" s="19"/>
      <c r="AR397" s="48"/>
    </row>
    <row r="398" spans="1:44" hidden="1" x14ac:dyDescent="0.25">
      <c r="A398" s="81" t="s">
        <v>199</v>
      </c>
      <c r="B398" s="81" t="s">
        <v>435</v>
      </c>
      <c r="C398" s="95" t="s">
        <v>61</v>
      </c>
      <c r="D398" s="120"/>
      <c r="E398" s="120"/>
      <c r="F398" s="120"/>
      <c r="G398" s="120"/>
      <c r="H398" s="120"/>
      <c r="I398" s="120"/>
      <c r="J398" s="120"/>
      <c r="K398" s="120"/>
      <c r="L398" s="120"/>
      <c r="M398" s="121"/>
      <c r="N398" s="129"/>
      <c r="O398" s="130"/>
      <c r="P398" s="130"/>
      <c r="Q398" s="130"/>
      <c r="R398" s="130"/>
      <c r="S398" s="130"/>
      <c r="T398" s="130"/>
      <c r="U398" s="130"/>
      <c r="V398" s="130"/>
      <c r="W398" s="138">
        <v>58</v>
      </c>
      <c r="X398" s="138">
        <v>60</v>
      </c>
      <c r="Y398" s="132">
        <v>103</v>
      </c>
      <c r="Z398" s="132">
        <v>104</v>
      </c>
      <c r="AA398" s="132">
        <v>101</v>
      </c>
      <c r="AB398" s="132">
        <v>101</v>
      </c>
      <c r="AC398" s="132">
        <v>102</v>
      </c>
      <c r="AD398" s="111">
        <v>105</v>
      </c>
      <c r="AE398" s="116">
        <v>104</v>
      </c>
      <c r="AF398" s="112">
        <v>0</v>
      </c>
      <c r="AG398" s="112"/>
      <c r="AH398" s="112">
        <v>37</v>
      </c>
      <c r="AI398" s="112"/>
      <c r="AJ398" s="112">
        <v>0</v>
      </c>
      <c r="AK398" s="112"/>
      <c r="AL398" s="112"/>
      <c r="AM398" s="83"/>
      <c r="AN398" s="14"/>
      <c r="AO398" s="14"/>
      <c r="AP398" s="14"/>
      <c r="AQ398" s="19"/>
      <c r="AR398" s="48"/>
    </row>
    <row r="399" spans="1:44" ht="25.5" hidden="1" x14ac:dyDescent="0.25">
      <c r="A399" s="81" t="s">
        <v>200</v>
      </c>
      <c r="B399" s="81" t="s">
        <v>436</v>
      </c>
      <c r="C399" s="95" t="s">
        <v>63</v>
      </c>
      <c r="D399" s="120"/>
      <c r="E399" s="120"/>
      <c r="F399" s="120"/>
      <c r="G399" s="120"/>
      <c r="H399" s="120"/>
      <c r="I399" s="120"/>
      <c r="J399" s="120"/>
      <c r="K399" s="120"/>
      <c r="L399" s="120"/>
      <c r="M399" s="121"/>
      <c r="N399" s="129"/>
      <c r="O399" s="130"/>
      <c r="P399" s="130"/>
      <c r="Q399" s="130"/>
      <c r="R399" s="130"/>
      <c r="S399" s="130"/>
      <c r="T399" s="130"/>
      <c r="U399" s="99">
        <v>12</v>
      </c>
      <c r="V399" s="99">
        <v>11</v>
      </c>
      <c r="W399" s="99">
        <v>16</v>
      </c>
      <c r="X399" s="99">
        <v>18</v>
      </c>
      <c r="Y399" s="111">
        <v>16</v>
      </c>
      <c r="Z399" s="111">
        <v>13</v>
      </c>
      <c r="AA399" s="111">
        <v>10</v>
      </c>
      <c r="AB399" s="112">
        <v>8</v>
      </c>
      <c r="AC399" s="112">
        <v>9</v>
      </c>
      <c r="AD399" s="112">
        <v>6</v>
      </c>
      <c r="AE399" s="116">
        <v>4</v>
      </c>
      <c r="AF399" s="112">
        <v>6</v>
      </c>
      <c r="AG399" s="112">
        <v>1</v>
      </c>
      <c r="AH399" s="112">
        <v>7</v>
      </c>
      <c r="AI399" s="112"/>
      <c r="AJ399" s="112">
        <v>0</v>
      </c>
      <c r="AK399" s="112"/>
      <c r="AL399" s="112"/>
      <c r="AM399" s="83"/>
      <c r="AN399" s="14"/>
      <c r="AO399" s="14"/>
      <c r="AP399" s="14"/>
      <c r="AQ399" s="19"/>
      <c r="AR399" s="48"/>
    </row>
    <row r="400" spans="1:44" hidden="1" x14ac:dyDescent="0.25">
      <c r="A400" s="81" t="s">
        <v>201</v>
      </c>
      <c r="B400" s="81" t="s">
        <v>437</v>
      </c>
      <c r="C400" s="106" t="s">
        <v>65</v>
      </c>
      <c r="D400" s="99"/>
      <c r="E400" s="99"/>
      <c r="F400" s="99"/>
      <c r="G400" s="99"/>
      <c r="H400" s="99"/>
      <c r="I400" s="99"/>
      <c r="J400" s="99"/>
      <c r="K400" s="99"/>
      <c r="L400" s="99"/>
      <c r="M400" s="139"/>
      <c r="N400" s="13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112"/>
      <c r="Z400" s="112"/>
      <c r="AA400" s="112"/>
      <c r="AB400" s="112"/>
      <c r="AC400" s="112"/>
      <c r="AD400" s="112"/>
      <c r="AE400" s="112">
        <v>0</v>
      </c>
      <c r="AF400" s="112">
        <v>0</v>
      </c>
      <c r="AG400" s="112">
        <v>0</v>
      </c>
      <c r="AH400" s="112"/>
      <c r="AI400" s="112"/>
      <c r="AJ400" s="112">
        <v>0</v>
      </c>
      <c r="AK400" s="112"/>
      <c r="AL400" s="112"/>
      <c r="AM400" s="83"/>
      <c r="AN400" s="14"/>
      <c r="AO400" s="14"/>
      <c r="AP400" s="14"/>
      <c r="AQ400" s="19"/>
      <c r="AR400" s="48"/>
    </row>
    <row r="401" spans="1:44" hidden="1" x14ac:dyDescent="0.25">
      <c r="A401" s="81"/>
      <c r="B401" s="81"/>
      <c r="C401" s="106" t="s">
        <v>657</v>
      </c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>
        <v>1</v>
      </c>
      <c r="AM401" s="83"/>
      <c r="AN401" s="14"/>
      <c r="AO401" s="14"/>
      <c r="AP401" s="14"/>
      <c r="AQ401" s="19"/>
      <c r="AR401" s="48"/>
    </row>
    <row r="402" spans="1:44" hidden="1" x14ac:dyDescent="0.25">
      <c r="A402" s="81"/>
      <c r="B402" s="117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83"/>
      <c r="AN402" s="14"/>
      <c r="AO402" s="14"/>
      <c r="AP402" s="14"/>
      <c r="AQ402" s="19"/>
      <c r="AR402" s="48"/>
    </row>
    <row r="403" spans="1:44" hidden="1" x14ac:dyDescent="0.25">
      <c r="A403" s="20">
        <v>3</v>
      </c>
      <c r="B403" s="81">
        <f>B388+1</f>
        <v>26</v>
      </c>
      <c r="C403" s="119" t="s">
        <v>69</v>
      </c>
      <c r="D403" s="20">
        <v>55016</v>
      </c>
      <c r="E403" s="20">
        <v>3</v>
      </c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83"/>
      <c r="AN403" s="14"/>
      <c r="AO403" s="14"/>
      <c r="AP403" s="14"/>
      <c r="AQ403" s="19"/>
      <c r="AR403" s="48"/>
    </row>
    <row r="404" spans="1:44" ht="25.5" hidden="1" x14ac:dyDescent="0.25">
      <c r="A404" s="18"/>
      <c r="B404" s="117"/>
      <c r="C404" s="95"/>
      <c r="D404" s="96"/>
      <c r="E404" s="96" t="s">
        <v>41</v>
      </c>
      <c r="F404" s="96" t="s">
        <v>42</v>
      </c>
      <c r="G404" s="96" t="s">
        <v>43</v>
      </c>
      <c r="H404" s="96" t="s">
        <v>44</v>
      </c>
      <c r="I404" s="96" t="s">
        <v>45</v>
      </c>
      <c r="J404" s="96" t="s">
        <v>46</v>
      </c>
      <c r="K404" s="96" t="s">
        <v>47</v>
      </c>
      <c r="L404" s="96" t="s">
        <v>48</v>
      </c>
      <c r="M404" s="96"/>
      <c r="N404" s="96" t="s">
        <v>49</v>
      </c>
      <c r="O404" s="96" t="s">
        <v>19</v>
      </c>
      <c r="P404" s="96" t="s">
        <v>20</v>
      </c>
      <c r="Q404" s="96" t="s">
        <v>21</v>
      </c>
      <c r="R404" s="96" t="s">
        <v>22</v>
      </c>
      <c r="S404" s="96" t="s">
        <v>23</v>
      </c>
      <c r="T404" s="96" t="s">
        <v>24</v>
      </c>
      <c r="U404" s="96" t="s">
        <v>25</v>
      </c>
      <c r="V404" s="96" t="s">
        <v>26</v>
      </c>
      <c r="W404" s="96" t="s">
        <v>27</v>
      </c>
      <c r="X404" s="96" t="s">
        <v>28</v>
      </c>
      <c r="Y404" s="96" t="s">
        <v>29</v>
      </c>
      <c r="Z404" s="96" t="s">
        <v>3</v>
      </c>
      <c r="AA404" s="96" t="s">
        <v>4</v>
      </c>
      <c r="AB404" s="96" t="s">
        <v>5</v>
      </c>
      <c r="AC404" s="96" t="s">
        <v>6</v>
      </c>
      <c r="AD404" s="96" t="s">
        <v>7</v>
      </c>
      <c r="AE404" s="96" t="s">
        <v>8</v>
      </c>
      <c r="AF404" s="96" t="s">
        <v>166</v>
      </c>
      <c r="AG404" s="96" t="s">
        <v>624</v>
      </c>
      <c r="AH404" s="110" t="s">
        <v>633</v>
      </c>
      <c r="AI404" s="110" t="s">
        <v>644</v>
      </c>
      <c r="AJ404" s="110" t="s">
        <v>646</v>
      </c>
      <c r="AK404" s="110"/>
      <c r="AL404" s="110"/>
      <c r="AM404" s="83"/>
      <c r="AN404" s="14"/>
      <c r="AO404" s="14"/>
      <c r="AP404" s="14"/>
      <c r="AQ404" s="19"/>
      <c r="AR404" s="48"/>
    </row>
    <row r="405" spans="1:44" hidden="1" x14ac:dyDescent="0.25">
      <c r="A405" s="81" t="s">
        <v>191</v>
      </c>
      <c r="B405" s="81" t="s">
        <v>438</v>
      </c>
      <c r="C405" s="95" t="s">
        <v>9</v>
      </c>
      <c r="D405" s="120"/>
      <c r="E405" s="120"/>
      <c r="F405" s="120"/>
      <c r="G405" s="120"/>
      <c r="H405" s="120"/>
      <c r="I405" s="120"/>
      <c r="J405" s="120"/>
      <c r="K405" s="120"/>
      <c r="L405" s="120">
        <v>3</v>
      </c>
      <c r="M405" s="121"/>
      <c r="N405" s="129">
        <v>34</v>
      </c>
      <c r="O405" s="130">
        <v>28</v>
      </c>
      <c r="P405" s="130">
        <v>17</v>
      </c>
      <c r="Q405" s="130">
        <v>28</v>
      </c>
      <c r="R405" s="130">
        <v>22</v>
      </c>
      <c r="S405" s="130">
        <v>37</v>
      </c>
      <c r="T405" s="130">
        <v>33</v>
      </c>
      <c r="U405" s="130">
        <v>43</v>
      </c>
      <c r="V405" s="130">
        <v>45</v>
      </c>
      <c r="W405" s="130">
        <v>183</v>
      </c>
      <c r="X405" s="130">
        <v>52</v>
      </c>
      <c r="Y405" s="131">
        <v>259</v>
      </c>
      <c r="Z405" s="131">
        <v>67</v>
      </c>
      <c r="AA405" s="131">
        <v>152</v>
      </c>
      <c r="AB405" s="132">
        <v>47</v>
      </c>
      <c r="AC405" s="132">
        <v>75</v>
      </c>
      <c r="AD405" s="132">
        <v>40</v>
      </c>
      <c r="AE405" s="113">
        <v>44</v>
      </c>
      <c r="AF405" s="113">
        <v>36</v>
      </c>
      <c r="AG405" s="113">
        <v>35</v>
      </c>
      <c r="AH405" s="113">
        <v>34</v>
      </c>
      <c r="AI405" s="113">
        <v>98</v>
      </c>
      <c r="AJ405" s="113">
        <v>63</v>
      </c>
      <c r="AK405" s="113">
        <v>137</v>
      </c>
      <c r="AL405" s="113">
        <v>110</v>
      </c>
      <c r="AM405" s="83"/>
      <c r="AN405" s="14"/>
      <c r="AO405" s="14"/>
      <c r="AP405" s="14"/>
      <c r="AQ405" s="19"/>
      <c r="AR405" s="48"/>
    </row>
    <row r="406" spans="1:44" hidden="1" x14ac:dyDescent="0.25">
      <c r="A406" s="81" t="s">
        <v>192</v>
      </c>
      <c r="B406" s="81" t="s">
        <v>439</v>
      </c>
      <c r="C406" s="95" t="s">
        <v>10</v>
      </c>
      <c r="D406" s="120"/>
      <c r="E406" s="120"/>
      <c r="F406" s="120"/>
      <c r="G406" s="120"/>
      <c r="H406" s="120"/>
      <c r="I406" s="120"/>
      <c r="J406" s="120"/>
      <c r="K406" s="120"/>
      <c r="L406" s="120">
        <v>3</v>
      </c>
      <c r="M406" s="121"/>
      <c r="N406" s="129">
        <v>33</v>
      </c>
      <c r="O406" s="130">
        <v>27</v>
      </c>
      <c r="P406" s="130">
        <v>16</v>
      </c>
      <c r="Q406" s="130">
        <v>27</v>
      </c>
      <c r="R406" s="130">
        <v>21</v>
      </c>
      <c r="S406" s="130">
        <v>35</v>
      </c>
      <c r="T406" s="130">
        <v>31</v>
      </c>
      <c r="U406" s="130">
        <v>41</v>
      </c>
      <c r="V406" s="130">
        <v>43</v>
      </c>
      <c r="W406" s="130">
        <v>174</v>
      </c>
      <c r="X406" s="151">
        <v>48</v>
      </c>
      <c r="Y406" s="133">
        <v>146</v>
      </c>
      <c r="Z406" s="133">
        <v>60</v>
      </c>
      <c r="AA406" s="133">
        <v>140</v>
      </c>
      <c r="AB406" s="134">
        <v>41</v>
      </c>
      <c r="AC406" s="134">
        <v>68</v>
      </c>
      <c r="AD406" s="134">
        <v>38</v>
      </c>
      <c r="AE406" s="169">
        <v>39</v>
      </c>
      <c r="AF406" s="112">
        <v>32</v>
      </c>
      <c r="AG406" s="112">
        <v>28</v>
      </c>
      <c r="AH406" s="112">
        <v>29</v>
      </c>
      <c r="AI406" s="112">
        <v>75</v>
      </c>
      <c r="AJ406" s="112">
        <v>50</v>
      </c>
      <c r="AK406" s="112">
        <v>121</v>
      </c>
      <c r="AL406" s="112">
        <v>86</v>
      </c>
      <c r="AM406" s="83"/>
      <c r="AN406" s="14"/>
      <c r="AO406" s="14"/>
      <c r="AP406" s="14"/>
      <c r="AQ406" s="19"/>
      <c r="AR406" s="48"/>
    </row>
    <row r="407" spans="1:44" hidden="1" x14ac:dyDescent="0.25">
      <c r="A407" s="81" t="s">
        <v>193</v>
      </c>
      <c r="B407" s="81" t="s">
        <v>440</v>
      </c>
      <c r="C407" s="95" t="s">
        <v>53</v>
      </c>
      <c r="D407" s="120"/>
      <c r="E407" s="120"/>
      <c r="F407" s="120"/>
      <c r="G407" s="120"/>
      <c r="H407" s="120"/>
      <c r="I407" s="120"/>
      <c r="J407" s="120"/>
      <c r="K407" s="120"/>
      <c r="L407" s="120">
        <v>2</v>
      </c>
      <c r="M407" s="121"/>
      <c r="N407" s="129">
        <v>8</v>
      </c>
      <c r="O407" s="130">
        <v>15</v>
      </c>
      <c r="P407" s="130">
        <v>6</v>
      </c>
      <c r="Q407" s="130">
        <v>17</v>
      </c>
      <c r="R407" s="130">
        <v>8</v>
      </c>
      <c r="S407" s="130">
        <v>19</v>
      </c>
      <c r="T407" s="130">
        <v>12</v>
      </c>
      <c r="U407" s="130">
        <v>15</v>
      </c>
      <c r="V407" s="130">
        <v>12</v>
      </c>
      <c r="W407" s="154">
        <v>75</v>
      </c>
      <c r="X407" s="120">
        <v>13</v>
      </c>
      <c r="Y407" s="111">
        <v>65</v>
      </c>
      <c r="Z407" s="111">
        <v>20</v>
      </c>
      <c r="AA407" s="111">
        <v>45</v>
      </c>
      <c r="AB407" s="112">
        <v>26</v>
      </c>
      <c r="AC407" s="112">
        <v>25</v>
      </c>
      <c r="AD407" s="112">
        <v>18</v>
      </c>
      <c r="AE407" s="112">
        <v>19</v>
      </c>
      <c r="AF407" s="112">
        <v>9</v>
      </c>
      <c r="AG407" s="112">
        <v>16</v>
      </c>
      <c r="AH407" s="112">
        <v>10</v>
      </c>
      <c r="AI407" s="112">
        <v>37</v>
      </c>
      <c r="AJ407" s="112">
        <v>20</v>
      </c>
      <c r="AK407" s="112">
        <v>73</v>
      </c>
      <c r="AL407" s="112">
        <v>50</v>
      </c>
      <c r="AM407" s="83"/>
      <c r="AN407" s="14"/>
      <c r="AO407" s="14"/>
      <c r="AP407" s="14"/>
      <c r="AQ407" s="19"/>
      <c r="AR407" s="48"/>
    </row>
    <row r="408" spans="1:44" hidden="1" x14ac:dyDescent="0.25">
      <c r="A408" s="81" t="s">
        <v>194</v>
      </c>
      <c r="B408" s="81" t="s">
        <v>441</v>
      </c>
      <c r="C408" s="95" t="s">
        <v>54</v>
      </c>
      <c r="D408" s="120"/>
      <c r="E408" s="120"/>
      <c r="F408" s="120"/>
      <c r="G408" s="120"/>
      <c r="H408" s="120"/>
      <c r="I408" s="120"/>
      <c r="J408" s="120"/>
      <c r="K408" s="120"/>
      <c r="L408" s="120"/>
      <c r="M408" s="121"/>
      <c r="N408" s="129"/>
      <c r="O408" s="130"/>
      <c r="P408" s="130"/>
      <c r="Q408" s="130"/>
      <c r="R408" s="130"/>
      <c r="S408" s="130">
        <v>3</v>
      </c>
      <c r="T408" s="130">
        <v>2</v>
      </c>
      <c r="U408" s="130">
        <v>8</v>
      </c>
      <c r="V408" s="130">
        <v>15</v>
      </c>
      <c r="W408" s="154">
        <v>11</v>
      </c>
      <c r="X408" s="120">
        <v>12</v>
      </c>
      <c r="Y408" s="111">
        <v>5</v>
      </c>
      <c r="Z408" s="111">
        <v>13</v>
      </c>
      <c r="AA408" s="111">
        <v>4</v>
      </c>
      <c r="AB408" s="112">
        <v>6</v>
      </c>
      <c r="AC408" s="112">
        <v>6</v>
      </c>
      <c r="AD408" s="112">
        <v>3</v>
      </c>
      <c r="AE408" s="112">
        <v>6</v>
      </c>
      <c r="AF408" s="112">
        <v>1</v>
      </c>
      <c r="AG408" s="112">
        <v>1</v>
      </c>
      <c r="AH408" s="112">
        <v>4</v>
      </c>
      <c r="AI408" s="112">
        <v>10</v>
      </c>
      <c r="AJ408" s="112">
        <v>13</v>
      </c>
      <c r="AK408" s="112">
        <v>14</v>
      </c>
      <c r="AL408" s="112">
        <v>11</v>
      </c>
      <c r="AM408" s="83"/>
      <c r="AN408" s="14"/>
      <c r="AO408" s="14"/>
      <c r="AP408" s="14"/>
      <c r="AQ408" s="19"/>
      <c r="AR408" s="48"/>
    </row>
    <row r="409" spans="1:44" ht="25.5" hidden="1" x14ac:dyDescent="0.25">
      <c r="A409" s="81" t="s">
        <v>195</v>
      </c>
      <c r="B409" s="81" t="s">
        <v>442</v>
      </c>
      <c r="C409" s="95" t="s">
        <v>89</v>
      </c>
      <c r="D409" s="120"/>
      <c r="E409" s="120"/>
      <c r="F409" s="120"/>
      <c r="G409" s="120"/>
      <c r="H409" s="120"/>
      <c r="I409" s="120"/>
      <c r="J409" s="120"/>
      <c r="K409" s="120"/>
      <c r="L409" s="120">
        <v>0</v>
      </c>
      <c r="M409" s="121"/>
      <c r="N409" s="129">
        <v>12</v>
      </c>
      <c r="O409" s="130">
        <v>1</v>
      </c>
      <c r="P409" s="130">
        <v>2</v>
      </c>
      <c r="Q409" s="130">
        <v>0</v>
      </c>
      <c r="R409" s="130">
        <v>0</v>
      </c>
      <c r="S409" s="130">
        <v>0</v>
      </c>
      <c r="T409" s="130">
        <v>1</v>
      </c>
      <c r="U409" s="130">
        <v>0</v>
      </c>
      <c r="V409" s="130">
        <v>1</v>
      </c>
      <c r="W409" s="154">
        <v>1</v>
      </c>
      <c r="X409" s="120">
        <v>0</v>
      </c>
      <c r="Y409" s="111">
        <v>0</v>
      </c>
      <c r="Z409" s="111">
        <v>3</v>
      </c>
      <c r="AA409" s="111">
        <v>0</v>
      </c>
      <c r="AB409" s="112">
        <v>0</v>
      </c>
      <c r="AC409" s="112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/>
      <c r="AI409" s="112"/>
      <c r="AJ409" s="112">
        <v>0</v>
      </c>
      <c r="AK409" s="112"/>
      <c r="AL409" s="112"/>
      <c r="AM409" s="83"/>
      <c r="AN409" s="14"/>
      <c r="AO409" s="14"/>
      <c r="AP409" s="14"/>
      <c r="AQ409" s="19"/>
      <c r="AR409" s="48"/>
    </row>
    <row r="410" spans="1:44" ht="25.5" hidden="1" x14ac:dyDescent="0.25">
      <c r="A410" s="81" t="s">
        <v>196</v>
      </c>
      <c r="B410" s="81" t="s">
        <v>443</v>
      </c>
      <c r="C410" s="95" t="s">
        <v>55</v>
      </c>
      <c r="D410" s="120"/>
      <c r="E410" s="120"/>
      <c r="F410" s="120"/>
      <c r="G410" s="120"/>
      <c r="H410" s="120"/>
      <c r="I410" s="120"/>
      <c r="J410" s="120"/>
      <c r="K410" s="120"/>
      <c r="L410" s="120">
        <v>0</v>
      </c>
      <c r="M410" s="121"/>
      <c r="N410" s="129">
        <v>2</v>
      </c>
      <c r="O410" s="130">
        <v>5</v>
      </c>
      <c r="P410" s="130">
        <v>4</v>
      </c>
      <c r="Q410" s="130">
        <v>1</v>
      </c>
      <c r="R410" s="130">
        <v>4</v>
      </c>
      <c r="S410" s="130">
        <v>1</v>
      </c>
      <c r="T410" s="130">
        <v>4</v>
      </c>
      <c r="U410" s="130">
        <v>2</v>
      </c>
      <c r="V410" s="130">
        <v>0</v>
      </c>
      <c r="W410" s="154">
        <v>1</v>
      </c>
      <c r="X410" s="120">
        <v>6</v>
      </c>
      <c r="Y410" s="111">
        <v>2</v>
      </c>
      <c r="Z410" s="111">
        <v>6</v>
      </c>
      <c r="AA410" s="111">
        <v>5</v>
      </c>
      <c r="AB410" s="112">
        <v>1</v>
      </c>
      <c r="AC410" s="112">
        <v>1</v>
      </c>
      <c r="AD410" s="112">
        <v>4</v>
      </c>
      <c r="AE410" s="112">
        <v>2</v>
      </c>
      <c r="AF410" s="112">
        <v>10</v>
      </c>
      <c r="AG410" s="112">
        <v>2</v>
      </c>
      <c r="AH410" s="112"/>
      <c r="AI410" s="112">
        <v>4</v>
      </c>
      <c r="AJ410" s="112">
        <v>5</v>
      </c>
      <c r="AK410" s="112">
        <v>5</v>
      </c>
      <c r="AL410" s="112">
        <v>2</v>
      </c>
      <c r="AM410" s="83"/>
      <c r="AN410" s="14"/>
      <c r="AO410" s="14"/>
      <c r="AP410" s="14"/>
      <c r="AQ410" s="19"/>
      <c r="AR410" s="48"/>
    </row>
    <row r="411" spans="1:44" hidden="1" x14ac:dyDescent="0.25">
      <c r="A411" s="81" t="s">
        <v>197</v>
      </c>
      <c r="B411" s="81" t="s">
        <v>444</v>
      </c>
      <c r="C411" s="95" t="s">
        <v>57</v>
      </c>
      <c r="D411" s="120"/>
      <c r="E411" s="120"/>
      <c r="F411" s="120"/>
      <c r="G411" s="120"/>
      <c r="H411" s="120"/>
      <c r="I411" s="120"/>
      <c r="J411" s="120"/>
      <c r="K411" s="120"/>
      <c r="L411" s="120">
        <v>0</v>
      </c>
      <c r="M411" s="121"/>
      <c r="N411" s="129">
        <v>0</v>
      </c>
      <c r="O411" s="130">
        <v>0</v>
      </c>
      <c r="P411" s="130">
        <v>1</v>
      </c>
      <c r="Q411" s="130">
        <v>0</v>
      </c>
      <c r="R411" s="130">
        <v>1</v>
      </c>
      <c r="S411" s="130">
        <v>1</v>
      </c>
      <c r="T411" s="130">
        <v>2</v>
      </c>
      <c r="U411" s="130">
        <v>6</v>
      </c>
      <c r="V411" s="130">
        <v>9</v>
      </c>
      <c r="W411" s="154">
        <v>1</v>
      </c>
      <c r="X411" s="120">
        <v>0</v>
      </c>
      <c r="Y411" s="111">
        <v>15</v>
      </c>
      <c r="Z411" s="111">
        <v>5</v>
      </c>
      <c r="AA411" s="111">
        <v>5</v>
      </c>
      <c r="AB411" s="112">
        <v>6</v>
      </c>
      <c r="AC411" s="112">
        <v>4</v>
      </c>
      <c r="AD411" s="112">
        <v>7</v>
      </c>
      <c r="AE411" s="112">
        <v>4</v>
      </c>
      <c r="AF411" s="112">
        <v>9</v>
      </c>
      <c r="AG411" s="112">
        <v>6</v>
      </c>
      <c r="AH411" s="112">
        <v>2</v>
      </c>
      <c r="AI411" s="112">
        <v>6</v>
      </c>
      <c r="AJ411" s="112">
        <v>6</v>
      </c>
      <c r="AK411" s="112">
        <v>8</v>
      </c>
      <c r="AL411" s="112">
        <v>8</v>
      </c>
      <c r="AM411" s="83"/>
      <c r="AN411" s="14"/>
      <c r="AO411" s="14"/>
      <c r="AP411" s="14"/>
      <c r="AQ411" s="19"/>
      <c r="AR411" s="48"/>
    </row>
    <row r="412" spans="1:44" hidden="1" x14ac:dyDescent="0.25">
      <c r="A412" s="81" t="s">
        <v>198</v>
      </c>
      <c r="B412" s="81" t="s">
        <v>445</v>
      </c>
      <c r="C412" s="95" t="s">
        <v>59</v>
      </c>
      <c r="D412" s="120"/>
      <c r="E412" s="120"/>
      <c r="F412" s="120"/>
      <c r="G412" s="120"/>
      <c r="H412" s="120"/>
      <c r="I412" s="120"/>
      <c r="J412" s="120"/>
      <c r="K412" s="120"/>
      <c r="L412" s="120"/>
      <c r="M412" s="121"/>
      <c r="N412" s="129"/>
      <c r="O412" s="130"/>
      <c r="P412" s="130">
        <v>0</v>
      </c>
      <c r="Q412" s="130">
        <v>0</v>
      </c>
      <c r="R412" s="130">
        <v>2</v>
      </c>
      <c r="S412" s="130">
        <v>4</v>
      </c>
      <c r="T412" s="130">
        <v>2</v>
      </c>
      <c r="U412" s="130">
        <v>2</v>
      </c>
      <c r="V412" s="130">
        <v>2</v>
      </c>
      <c r="W412" s="154">
        <v>3</v>
      </c>
      <c r="X412" s="120">
        <v>0</v>
      </c>
      <c r="Y412" s="111">
        <v>6</v>
      </c>
      <c r="Z412" s="111">
        <v>1</v>
      </c>
      <c r="AA412" s="111">
        <v>7</v>
      </c>
      <c r="AB412" s="112">
        <v>5</v>
      </c>
      <c r="AC412" s="112">
        <v>5</v>
      </c>
      <c r="AD412" s="112">
        <v>8</v>
      </c>
      <c r="AE412" s="112">
        <v>8</v>
      </c>
      <c r="AF412" s="112">
        <v>10</v>
      </c>
      <c r="AG412" s="112">
        <v>13</v>
      </c>
      <c r="AH412" s="112">
        <v>1</v>
      </c>
      <c r="AI412" s="112">
        <v>4</v>
      </c>
      <c r="AJ412" s="112">
        <v>3</v>
      </c>
      <c r="AK412" s="112">
        <v>9</v>
      </c>
      <c r="AL412" s="112">
        <v>3</v>
      </c>
      <c r="AM412" s="83"/>
      <c r="AN412" s="14"/>
      <c r="AO412" s="14"/>
      <c r="AP412" s="14"/>
      <c r="AQ412" s="19"/>
      <c r="AR412" s="48"/>
    </row>
    <row r="413" spans="1:44" hidden="1" x14ac:dyDescent="0.25">
      <c r="A413" s="81" t="s">
        <v>199</v>
      </c>
      <c r="B413" s="81" t="s">
        <v>446</v>
      </c>
      <c r="C413" s="95" t="s">
        <v>61</v>
      </c>
      <c r="D413" s="120"/>
      <c r="E413" s="120"/>
      <c r="F413" s="120"/>
      <c r="G413" s="120"/>
      <c r="H413" s="120"/>
      <c r="I413" s="120"/>
      <c r="J413" s="120"/>
      <c r="K413" s="120"/>
      <c r="L413" s="120"/>
      <c r="M413" s="121"/>
      <c r="N413" s="129"/>
      <c r="O413" s="130"/>
      <c r="P413" s="130"/>
      <c r="Q413" s="130"/>
      <c r="R413" s="130"/>
      <c r="S413" s="130"/>
      <c r="T413" s="130"/>
      <c r="U413" s="130"/>
      <c r="V413" s="130"/>
      <c r="W413" s="159">
        <v>53</v>
      </c>
      <c r="X413" s="99">
        <v>54</v>
      </c>
      <c r="Y413" s="112">
        <v>102</v>
      </c>
      <c r="Z413" s="112">
        <v>106</v>
      </c>
      <c r="AA413" s="112">
        <v>118</v>
      </c>
      <c r="AB413" s="112">
        <v>116</v>
      </c>
      <c r="AC413" s="112">
        <v>122</v>
      </c>
      <c r="AD413" s="111">
        <v>122</v>
      </c>
      <c r="AE413" s="116">
        <v>121</v>
      </c>
      <c r="AF413" s="112">
        <v>0</v>
      </c>
      <c r="AG413" s="112"/>
      <c r="AH413" s="112">
        <v>51</v>
      </c>
      <c r="AI413" s="112"/>
      <c r="AJ413" s="112">
        <v>0</v>
      </c>
      <c r="AK413" s="112"/>
      <c r="AL413" s="112"/>
      <c r="AM413" s="83"/>
      <c r="AN413" s="14"/>
      <c r="AO413" s="14"/>
      <c r="AP413" s="14"/>
      <c r="AQ413" s="19"/>
      <c r="AR413" s="48"/>
    </row>
    <row r="414" spans="1:44" ht="25.5" hidden="1" x14ac:dyDescent="0.25">
      <c r="A414" s="81" t="s">
        <v>200</v>
      </c>
      <c r="B414" s="81" t="s">
        <v>447</v>
      </c>
      <c r="C414" s="95" t="s">
        <v>63</v>
      </c>
      <c r="D414" s="120"/>
      <c r="E414" s="120"/>
      <c r="F414" s="120"/>
      <c r="G414" s="120"/>
      <c r="H414" s="120"/>
      <c r="I414" s="120"/>
      <c r="J414" s="120"/>
      <c r="K414" s="120"/>
      <c r="L414" s="120"/>
      <c r="M414" s="121"/>
      <c r="N414" s="129"/>
      <c r="O414" s="130"/>
      <c r="P414" s="130"/>
      <c r="Q414" s="130"/>
      <c r="R414" s="130"/>
      <c r="S414" s="130"/>
      <c r="T414" s="130"/>
      <c r="U414" s="99">
        <v>4</v>
      </c>
      <c r="V414" s="99">
        <v>5</v>
      </c>
      <c r="W414" s="99">
        <v>4</v>
      </c>
      <c r="X414" s="99">
        <v>4</v>
      </c>
      <c r="Y414" s="111">
        <v>1</v>
      </c>
      <c r="Z414" s="111">
        <v>6</v>
      </c>
      <c r="AA414" s="111">
        <v>5</v>
      </c>
      <c r="AB414" s="112">
        <v>0</v>
      </c>
      <c r="AC414" s="112">
        <v>0</v>
      </c>
      <c r="AD414" s="112">
        <v>1</v>
      </c>
      <c r="AE414" s="116">
        <v>0</v>
      </c>
      <c r="AF414" s="112">
        <v>1</v>
      </c>
      <c r="AG414" s="112">
        <v>0</v>
      </c>
      <c r="AH414" s="112">
        <v>1</v>
      </c>
      <c r="AI414" s="112"/>
      <c r="AJ414" s="112">
        <v>0</v>
      </c>
      <c r="AK414" s="112"/>
      <c r="AL414" s="112"/>
      <c r="AM414" s="83"/>
      <c r="AN414" s="14"/>
      <c r="AO414" s="14"/>
      <c r="AP414" s="14"/>
      <c r="AQ414" s="19"/>
      <c r="AR414" s="48"/>
    </row>
    <row r="415" spans="1:44" hidden="1" x14ac:dyDescent="0.25">
      <c r="A415" s="81" t="s">
        <v>201</v>
      </c>
      <c r="B415" s="81" t="s">
        <v>448</v>
      </c>
      <c r="C415" s="106" t="s">
        <v>65</v>
      </c>
      <c r="D415" s="99"/>
      <c r="E415" s="99"/>
      <c r="F415" s="99"/>
      <c r="G415" s="99"/>
      <c r="H415" s="99"/>
      <c r="I415" s="99"/>
      <c r="J415" s="99"/>
      <c r="K415" s="99"/>
      <c r="L415" s="99"/>
      <c r="M415" s="139"/>
      <c r="N415" s="13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112"/>
      <c r="Z415" s="112"/>
      <c r="AA415" s="112"/>
      <c r="AB415" s="112"/>
      <c r="AC415" s="112"/>
      <c r="AD415" s="112"/>
      <c r="AE415" s="112">
        <v>1</v>
      </c>
      <c r="AF415" s="112">
        <v>0</v>
      </c>
      <c r="AG415" s="112">
        <v>0</v>
      </c>
      <c r="AH415" s="112"/>
      <c r="AI415" s="112"/>
      <c r="AJ415" s="112">
        <v>3</v>
      </c>
      <c r="AK415" s="112">
        <v>2</v>
      </c>
      <c r="AL415" s="112">
        <v>3</v>
      </c>
      <c r="AM415" s="83"/>
      <c r="AN415" s="14"/>
      <c r="AO415" s="14"/>
      <c r="AP415" s="14"/>
      <c r="AQ415" s="19"/>
      <c r="AR415" s="48"/>
    </row>
    <row r="416" spans="1:44" hidden="1" x14ac:dyDescent="0.25">
      <c r="A416" s="81"/>
      <c r="B416" s="81"/>
      <c r="C416" s="106" t="s">
        <v>657</v>
      </c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>
        <v>3</v>
      </c>
      <c r="AM416" s="83"/>
      <c r="AN416" s="14"/>
      <c r="AO416" s="14"/>
      <c r="AP416" s="14"/>
      <c r="AQ416" s="19"/>
      <c r="AR416" s="48"/>
    </row>
    <row r="417" spans="1:44" hidden="1" x14ac:dyDescent="0.25">
      <c r="A417" s="81"/>
      <c r="B417" s="81"/>
      <c r="C417" s="118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21"/>
      <c r="P417" s="121"/>
      <c r="Q417" s="121"/>
      <c r="R417" s="121"/>
      <c r="S417" s="121"/>
      <c r="T417" s="121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83"/>
      <c r="AN417" s="14"/>
      <c r="AO417" s="14"/>
      <c r="AP417" s="14"/>
      <c r="AQ417" s="19"/>
      <c r="AR417" s="48"/>
    </row>
    <row r="418" spans="1:44" hidden="1" x14ac:dyDescent="0.25">
      <c r="A418" s="20">
        <v>1</v>
      </c>
      <c r="B418" s="81">
        <f>B403+1</f>
        <v>27</v>
      </c>
      <c r="C418" s="119" t="s">
        <v>98</v>
      </c>
      <c r="D418" s="20">
        <v>105862</v>
      </c>
      <c r="E418" s="20">
        <v>1</v>
      </c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83"/>
      <c r="AN418" s="14"/>
      <c r="AO418" s="14"/>
      <c r="AP418" s="14"/>
      <c r="AQ418" s="19"/>
      <c r="AR418" s="48"/>
    </row>
    <row r="419" spans="1:44" ht="25.5" hidden="1" x14ac:dyDescent="0.25">
      <c r="A419" s="18"/>
      <c r="B419" s="117"/>
      <c r="C419" s="95"/>
      <c r="D419" s="96"/>
      <c r="E419" s="96" t="s">
        <v>41</v>
      </c>
      <c r="F419" s="96" t="s">
        <v>42</v>
      </c>
      <c r="G419" s="96" t="s">
        <v>43</v>
      </c>
      <c r="H419" s="96" t="s">
        <v>44</v>
      </c>
      <c r="I419" s="96" t="s">
        <v>45</v>
      </c>
      <c r="J419" s="96" t="s">
        <v>46</v>
      </c>
      <c r="K419" s="96" t="s">
        <v>47</v>
      </c>
      <c r="L419" s="96" t="s">
        <v>48</v>
      </c>
      <c r="M419" s="96"/>
      <c r="N419" s="96" t="s">
        <v>49</v>
      </c>
      <c r="O419" s="96" t="s">
        <v>19</v>
      </c>
      <c r="P419" s="96" t="s">
        <v>20</v>
      </c>
      <c r="Q419" s="96" t="s">
        <v>21</v>
      </c>
      <c r="R419" s="96" t="s">
        <v>22</v>
      </c>
      <c r="S419" s="96" t="s">
        <v>23</v>
      </c>
      <c r="T419" s="96" t="s">
        <v>24</v>
      </c>
      <c r="U419" s="96" t="s">
        <v>25</v>
      </c>
      <c r="V419" s="96" t="s">
        <v>26</v>
      </c>
      <c r="W419" s="96" t="s">
        <v>27</v>
      </c>
      <c r="X419" s="96" t="s">
        <v>28</v>
      </c>
      <c r="Y419" s="96" t="s">
        <v>29</v>
      </c>
      <c r="Z419" s="96" t="s">
        <v>3</v>
      </c>
      <c r="AA419" s="96" t="s">
        <v>4</v>
      </c>
      <c r="AB419" s="96" t="s">
        <v>5</v>
      </c>
      <c r="AC419" s="96" t="s">
        <v>6</v>
      </c>
      <c r="AD419" s="96" t="s">
        <v>7</v>
      </c>
      <c r="AE419" s="96" t="s">
        <v>8</v>
      </c>
      <c r="AF419" s="96" t="s">
        <v>166</v>
      </c>
      <c r="AG419" s="96" t="s">
        <v>624</v>
      </c>
      <c r="AH419" s="110" t="s">
        <v>633</v>
      </c>
      <c r="AI419" s="110" t="s">
        <v>644</v>
      </c>
      <c r="AJ419" s="110" t="s">
        <v>646</v>
      </c>
      <c r="AK419" s="110"/>
      <c r="AL419" s="110"/>
      <c r="AM419" s="83"/>
      <c r="AN419" s="14"/>
      <c r="AO419" s="14"/>
      <c r="AP419" s="14"/>
      <c r="AQ419" s="19"/>
      <c r="AR419" s="48"/>
    </row>
    <row r="420" spans="1:44" hidden="1" x14ac:dyDescent="0.25">
      <c r="A420" s="81" t="s">
        <v>170</v>
      </c>
      <c r="B420" s="81" t="s">
        <v>449</v>
      </c>
      <c r="C420" s="95" t="s">
        <v>9</v>
      </c>
      <c r="D420" s="120"/>
      <c r="E420" s="120"/>
      <c r="F420" s="120"/>
      <c r="G420" s="120"/>
      <c r="H420" s="120"/>
      <c r="I420" s="120"/>
      <c r="J420" s="120"/>
      <c r="K420" s="120"/>
      <c r="L420" s="120"/>
      <c r="M420" s="121"/>
      <c r="N420" s="129"/>
      <c r="O420" s="130"/>
      <c r="P420" s="130"/>
      <c r="Q420" s="130"/>
      <c r="R420" s="130"/>
      <c r="S420" s="130"/>
      <c r="T420" s="130"/>
      <c r="U420" s="130"/>
      <c r="V420" s="130"/>
      <c r="W420" s="130"/>
      <c r="X420" s="151"/>
      <c r="Y420" s="133">
        <v>0</v>
      </c>
      <c r="Z420" s="133">
        <v>0</v>
      </c>
      <c r="AA420" s="133">
        <v>29</v>
      </c>
      <c r="AB420" s="134">
        <v>52</v>
      </c>
      <c r="AC420" s="134">
        <v>81</v>
      </c>
      <c r="AD420" s="134">
        <v>29</v>
      </c>
      <c r="AE420" s="164">
        <v>50</v>
      </c>
      <c r="AF420" s="113">
        <v>48</v>
      </c>
      <c r="AG420" s="113">
        <v>59</v>
      </c>
      <c r="AH420" s="113">
        <v>30</v>
      </c>
      <c r="AI420" s="113">
        <v>66</v>
      </c>
      <c r="AJ420" s="113">
        <v>38</v>
      </c>
      <c r="AK420" s="113">
        <v>79</v>
      </c>
      <c r="AL420" s="113">
        <v>63</v>
      </c>
      <c r="AM420" s="83"/>
      <c r="AN420" s="14"/>
      <c r="AO420" s="14"/>
      <c r="AP420" s="14"/>
      <c r="AQ420" s="19"/>
      <c r="AR420" s="48"/>
    </row>
    <row r="421" spans="1:44" hidden="1" x14ac:dyDescent="0.25">
      <c r="A421" s="81" t="s">
        <v>172</v>
      </c>
      <c r="B421" s="81" t="s">
        <v>450</v>
      </c>
      <c r="C421" s="95" t="s">
        <v>10</v>
      </c>
      <c r="D421" s="120"/>
      <c r="E421" s="120"/>
      <c r="F421" s="120"/>
      <c r="G421" s="120"/>
      <c r="H421" s="120"/>
      <c r="I421" s="120"/>
      <c r="J421" s="120"/>
      <c r="K421" s="120"/>
      <c r="L421" s="120"/>
      <c r="M421" s="121"/>
      <c r="N421" s="129"/>
      <c r="O421" s="130"/>
      <c r="P421" s="130"/>
      <c r="Q421" s="130"/>
      <c r="R421" s="130"/>
      <c r="S421" s="130"/>
      <c r="T421" s="130"/>
      <c r="U421" s="130"/>
      <c r="V421" s="130"/>
      <c r="W421" s="154"/>
      <c r="X421" s="120"/>
      <c r="Y421" s="111">
        <v>0</v>
      </c>
      <c r="Z421" s="111">
        <v>0</v>
      </c>
      <c r="AA421" s="111">
        <v>26</v>
      </c>
      <c r="AB421" s="112">
        <v>45</v>
      </c>
      <c r="AC421" s="112">
        <v>75</v>
      </c>
      <c r="AD421" s="112">
        <v>29</v>
      </c>
      <c r="AE421" s="112">
        <v>49</v>
      </c>
      <c r="AF421" s="112">
        <v>42</v>
      </c>
      <c r="AG421" s="112">
        <v>54</v>
      </c>
      <c r="AH421" s="112">
        <v>29</v>
      </c>
      <c r="AI421" s="112">
        <v>62</v>
      </c>
      <c r="AJ421" s="112">
        <v>36</v>
      </c>
      <c r="AK421" s="112">
        <v>72</v>
      </c>
      <c r="AL421" s="112">
        <v>54</v>
      </c>
      <c r="AM421" s="83"/>
      <c r="AN421" s="14"/>
      <c r="AO421" s="14"/>
      <c r="AP421" s="14"/>
      <c r="AQ421" s="19"/>
      <c r="AR421" s="48"/>
    </row>
    <row r="422" spans="1:44" hidden="1" x14ac:dyDescent="0.25">
      <c r="A422" s="81" t="s">
        <v>174</v>
      </c>
      <c r="B422" s="81" t="s">
        <v>451</v>
      </c>
      <c r="C422" s="95" t="s">
        <v>53</v>
      </c>
      <c r="D422" s="120"/>
      <c r="E422" s="120"/>
      <c r="F422" s="120"/>
      <c r="G422" s="120"/>
      <c r="H422" s="120"/>
      <c r="I422" s="120"/>
      <c r="J422" s="120"/>
      <c r="K422" s="120"/>
      <c r="L422" s="120"/>
      <c r="M422" s="121"/>
      <c r="N422" s="129"/>
      <c r="O422" s="130"/>
      <c r="P422" s="130"/>
      <c r="Q422" s="130"/>
      <c r="R422" s="130"/>
      <c r="S422" s="130"/>
      <c r="T422" s="130"/>
      <c r="U422" s="130"/>
      <c r="V422" s="130"/>
      <c r="W422" s="154"/>
      <c r="X422" s="120"/>
      <c r="Y422" s="111"/>
      <c r="Z422" s="111">
        <v>0</v>
      </c>
      <c r="AA422" s="111">
        <v>23</v>
      </c>
      <c r="AB422" s="112">
        <v>33</v>
      </c>
      <c r="AC422" s="112">
        <v>46</v>
      </c>
      <c r="AD422" s="112">
        <v>21</v>
      </c>
      <c r="AE422" s="112">
        <v>36</v>
      </c>
      <c r="AF422" s="112">
        <v>24</v>
      </c>
      <c r="AG422" s="112">
        <v>42</v>
      </c>
      <c r="AH422" s="112">
        <v>16</v>
      </c>
      <c r="AI422" s="112">
        <v>41</v>
      </c>
      <c r="AJ422" s="112">
        <v>31</v>
      </c>
      <c r="AK422" s="112">
        <v>62</v>
      </c>
      <c r="AL422" s="112">
        <v>40</v>
      </c>
      <c r="AM422" s="83"/>
      <c r="AN422" s="14"/>
      <c r="AO422" s="14"/>
      <c r="AP422" s="14"/>
      <c r="AQ422" s="19"/>
      <c r="AR422" s="48"/>
    </row>
    <row r="423" spans="1:44" hidden="1" x14ac:dyDescent="0.25">
      <c r="A423" s="81" t="s">
        <v>176</v>
      </c>
      <c r="B423" s="81" t="s">
        <v>452</v>
      </c>
      <c r="C423" s="95" t="s">
        <v>54</v>
      </c>
      <c r="D423" s="120"/>
      <c r="E423" s="120"/>
      <c r="F423" s="120"/>
      <c r="G423" s="120"/>
      <c r="H423" s="120"/>
      <c r="I423" s="120"/>
      <c r="J423" s="120"/>
      <c r="K423" s="120"/>
      <c r="L423" s="120"/>
      <c r="M423" s="121"/>
      <c r="N423" s="129"/>
      <c r="O423" s="130"/>
      <c r="P423" s="130"/>
      <c r="Q423" s="130"/>
      <c r="R423" s="130"/>
      <c r="S423" s="130"/>
      <c r="T423" s="130"/>
      <c r="U423" s="130"/>
      <c r="V423" s="130"/>
      <c r="W423" s="154"/>
      <c r="X423" s="120"/>
      <c r="Y423" s="111"/>
      <c r="Z423" s="111">
        <v>0</v>
      </c>
      <c r="AA423" s="111">
        <v>0</v>
      </c>
      <c r="AB423" s="112">
        <v>0</v>
      </c>
      <c r="AC423" s="112">
        <v>0</v>
      </c>
      <c r="AD423" s="112">
        <v>0</v>
      </c>
      <c r="AE423" s="112"/>
      <c r="AF423" s="112">
        <v>0</v>
      </c>
      <c r="AG423" s="112">
        <v>0</v>
      </c>
      <c r="AH423" s="112"/>
      <c r="AI423" s="112"/>
      <c r="AJ423" s="112">
        <v>0</v>
      </c>
      <c r="AK423" s="112"/>
      <c r="AL423" s="112"/>
      <c r="AM423" s="83"/>
      <c r="AN423" s="14"/>
      <c r="AO423" s="14"/>
      <c r="AP423" s="14"/>
      <c r="AQ423" s="19"/>
      <c r="AR423" s="48"/>
    </row>
    <row r="424" spans="1:44" ht="25.5" hidden="1" x14ac:dyDescent="0.25">
      <c r="A424" s="81" t="s">
        <v>178</v>
      </c>
      <c r="B424" s="81" t="s">
        <v>453</v>
      </c>
      <c r="C424" s="95" t="s">
        <v>89</v>
      </c>
      <c r="D424" s="120"/>
      <c r="E424" s="120"/>
      <c r="F424" s="120"/>
      <c r="G424" s="120"/>
      <c r="H424" s="120"/>
      <c r="I424" s="120"/>
      <c r="J424" s="120"/>
      <c r="K424" s="120"/>
      <c r="L424" s="120"/>
      <c r="M424" s="121"/>
      <c r="N424" s="129"/>
      <c r="O424" s="130"/>
      <c r="P424" s="130"/>
      <c r="Q424" s="130"/>
      <c r="R424" s="130"/>
      <c r="S424" s="130"/>
      <c r="T424" s="130"/>
      <c r="U424" s="130"/>
      <c r="V424" s="130"/>
      <c r="W424" s="154"/>
      <c r="X424" s="120"/>
      <c r="Y424" s="111"/>
      <c r="Z424" s="111">
        <v>0</v>
      </c>
      <c r="AA424" s="111">
        <v>0</v>
      </c>
      <c r="AB424" s="112">
        <v>0</v>
      </c>
      <c r="AC424" s="112">
        <v>0</v>
      </c>
      <c r="AD424" s="112">
        <v>0</v>
      </c>
      <c r="AE424" s="112"/>
      <c r="AF424" s="112">
        <v>0</v>
      </c>
      <c r="AG424" s="112">
        <v>0</v>
      </c>
      <c r="AH424" s="112"/>
      <c r="AI424" s="112"/>
      <c r="AJ424" s="112">
        <v>0</v>
      </c>
      <c r="AK424" s="112">
        <v>1</v>
      </c>
      <c r="AL424" s="112"/>
      <c r="AM424" s="83"/>
      <c r="AN424" s="14"/>
      <c r="AO424" s="14"/>
      <c r="AP424" s="14"/>
      <c r="AQ424" s="19"/>
      <c r="AR424" s="48"/>
    </row>
    <row r="425" spans="1:44" ht="25.5" hidden="1" x14ac:dyDescent="0.25">
      <c r="A425" s="81" t="s">
        <v>180</v>
      </c>
      <c r="B425" s="81" t="s">
        <v>454</v>
      </c>
      <c r="C425" s="95" t="s">
        <v>55</v>
      </c>
      <c r="D425" s="120"/>
      <c r="E425" s="120"/>
      <c r="F425" s="120"/>
      <c r="G425" s="120"/>
      <c r="H425" s="120"/>
      <c r="I425" s="120"/>
      <c r="J425" s="120"/>
      <c r="K425" s="120"/>
      <c r="L425" s="120"/>
      <c r="M425" s="121"/>
      <c r="N425" s="129"/>
      <c r="O425" s="130"/>
      <c r="P425" s="130"/>
      <c r="Q425" s="130"/>
      <c r="R425" s="130"/>
      <c r="S425" s="130"/>
      <c r="T425" s="130"/>
      <c r="U425" s="130"/>
      <c r="V425" s="130"/>
      <c r="W425" s="130"/>
      <c r="X425" s="170"/>
      <c r="Y425" s="135"/>
      <c r="Z425" s="135">
        <v>0</v>
      </c>
      <c r="AA425" s="135">
        <v>0</v>
      </c>
      <c r="AB425" s="136">
        <v>1</v>
      </c>
      <c r="AC425" s="136">
        <v>5</v>
      </c>
      <c r="AD425" s="136">
        <v>1</v>
      </c>
      <c r="AE425" s="168">
        <v>1</v>
      </c>
      <c r="AF425" s="112">
        <v>1</v>
      </c>
      <c r="AG425" s="112">
        <v>0</v>
      </c>
      <c r="AH425" s="112">
        <v>2</v>
      </c>
      <c r="AI425" s="112">
        <v>1</v>
      </c>
      <c r="AJ425" s="112">
        <v>3</v>
      </c>
      <c r="AK425" s="112">
        <v>1</v>
      </c>
      <c r="AL425" s="112">
        <v>2</v>
      </c>
      <c r="AM425" s="83"/>
      <c r="AN425" s="14"/>
      <c r="AO425" s="14"/>
      <c r="AP425" s="14"/>
      <c r="AQ425" s="19"/>
      <c r="AR425" s="48"/>
    </row>
    <row r="426" spans="1:44" hidden="1" x14ac:dyDescent="0.25">
      <c r="A426" s="81" t="s">
        <v>182</v>
      </c>
      <c r="B426" s="81" t="s">
        <v>455</v>
      </c>
      <c r="C426" s="95" t="s">
        <v>57</v>
      </c>
      <c r="D426" s="120"/>
      <c r="E426" s="120"/>
      <c r="F426" s="120"/>
      <c r="G426" s="120"/>
      <c r="H426" s="120"/>
      <c r="I426" s="120"/>
      <c r="J426" s="120"/>
      <c r="K426" s="120"/>
      <c r="L426" s="120"/>
      <c r="M426" s="121"/>
      <c r="N426" s="129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1"/>
      <c r="Z426" s="131">
        <v>0</v>
      </c>
      <c r="AA426" s="131">
        <v>0</v>
      </c>
      <c r="AB426" s="132">
        <v>0</v>
      </c>
      <c r="AC426" s="132">
        <v>0</v>
      </c>
      <c r="AD426" s="132">
        <v>0</v>
      </c>
      <c r="AE426" s="112">
        <v>1</v>
      </c>
      <c r="AF426" s="112">
        <v>2</v>
      </c>
      <c r="AG426" s="112">
        <v>2</v>
      </c>
      <c r="AH426" s="112"/>
      <c r="AI426" s="112">
        <v>3</v>
      </c>
      <c r="AJ426" s="112">
        <v>1</v>
      </c>
      <c r="AK426" s="112">
        <v>1</v>
      </c>
      <c r="AL426" s="112">
        <v>2</v>
      </c>
      <c r="AM426" s="83"/>
      <c r="AN426" s="14"/>
      <c r="AO426" s="14"/>
      <c r="AP426" s="14"/>
      <c r="AQ426" s="19"/>
      <c r="AR426" s="48"/>
    </row>
    <row r="427" spans="1:44" hidden="1" x14ac:dyDescent="0.25">
      <c r="A427" s="81" t="s">
        <v>184</v>
      </c>
      <c r="B427" s="81" t="s">
        <v>456</v>
      </c>
      <c r="C427" s="95" t="s">
        <v>59</v>
      </c>
      <c r="D427" s="120"/>
      <c r="E427" s="120"/>
      <c r="F427" s="120"/>
      <c r="G427" s="120"/>
      <c r="H427" s="120"/>
      <c r="I427" s="120"/>
      <c r="J427" s="120"/>
      <c r="K427" s="120"/>
      <c r="L427" s="120"/>
      <c r="M427" s="121"/>
      <c r="N427" s="129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1"/>
      <c r="Z427" s="137">
        <v>0</v>
      </c>
      <c r="AA427" s="131">
        <v>0</v>
      </c>
      <c r="AB427" s="132">
        <v>0</v>
      </c>
      <c r="AC427" s="132">
        <v>3</v>
      </c>
      <c r="AD427" s="132">
        <v>0</v>
      </c>
      <c r="AE427" s="112">
        <v>0</v>
      </c>
      <c r="AF427" s="112">
        <v>1</v>
      </c>
      <c r="AG427" s="112">
        <v>0</v>
      </c>
      <c r="AH427" s="112">
        <v>1</v>
      </c>
      <c r="AI427" s="112">
        <v>33</v>
      </c>
      <c r="AJ427" s="112">
        <v>7</v>
      </c>
      <c r="AK427" s="112">
        <v>7</v>
      </c>
      <c r="AL427" s="112"/>
      <c r="AM427" s="83"/>
      <c r="AN427" s="14"/>
      <c r="AO427" s="14"/>
      <c r="AP427" s="14"/>
      <c r="AQ427" s="19"/>
      <c r="AR427" s="48"/>
    </row>
    <row r="428" spans="1:44" hidden="1" x14ac:dyDescent="0.25">
      <c r="A428" s="81" t="s">
        <v>186</v>
      </c>
      <c r="B428" s="81" t="s">
        <v>457</v>
      </c>
      <c r="C428" s="95" t="s">
        <v>61</v>
      </c>
      <c r="D428" s="120"/>
      <c r="E428" s="120"/>
      <c r="F428" s="120"/>
      <c r="G428" s="120"/>
      <c r="H428" s="120"/>
      <c r="I428" s="120"/>
      <c r="J428" s="120"/>
      <c r="K428" s="120"/>
      <c r="L428" s="120"/>
      <c r="M428" s="121"/>
      <c r="N428" s="129"/>
      <c r="O428" s="130"/>
      <c r="P428" s="130"/>
      <c r="Q428" s="130"/>
      <c r="R428" s="130"/>
      <c r="S428" s="130"/>
      <c r="T428" s="130"/>
      <c r="U428" s="130"/>
      <c r="V428" s="130"/>
      <c r="W428" s="138"/>
      <c r="X428" s="138"/>
      <c r="Y428" s="131"/>
      <c r="Z428" s="131"/>
      <c r="AA428" s="131">
        <v>3</v>
      </c>
      <c r="AB428" s="132">
        <v>3</v>
      </c>
      <c r="AC428" s="132">
        <v>6</v>
      </c>
      <c r="AD428" s="111">
        <v>6</v>
      </c>
      <c r="AE428" s="116">
        <v>7</v>
      </c>
      <c r="AF428" s="112">
        <v>0</v>
      </c>
      <c r="AG428" s="112"/>
      <c r="AH428" s="112">
        <v>6</v>
      </c>
      <c r="AI428" s="112"/>
      <c r="AJ428" s="112">
        <v>0</v>
      </c>
      <c r="AK428" s="112"/>
      <c r="AL428" s="112"/>
      <c r="AM428" s="83"/>
      <c r="AN428" s="14"/>
      <c r="AO428" s="14"/>
      <c r="AP428" s="14"/>
      <c r="AQ428" s="19"/>
      <c r="AR428" s="48"/>
    </row>
    <row r="429" spans="1:44" ht="25.5" hidden="1" x14ac:dyDescent="0.25">
      <c r="A429" s="81" t="s">
        <v>188</v>
      </c>
      <c r="B429" s="81" t="s">
        <v>458</v>
      </c>
      <c r="C429" s="95" t="s">
        <v>63</v>
      </c>
      <c r="D429" s="120"/>
      <c r="E429" s="120"/>
      <c r="F429" s="120"/>
      <c r="G429" s="120"/>
      <c r="H429" s="120"/>
      <c r="I429" s="120"/>
      <c r="J429" s="120"/>
      <c r="K429" s="120"/>
      <c r="L429" s="120"/>
      <c r="M429" s="121"/>
      <c r="N429" s="129"/>
      <c r="O429" s="130"/>
      <c r="P429" s="130"/>
      <c r="Q429" s="130"/>
      <c r="R429" s="130"/>
      <c r="S429" s="130"/>
      <c r="T429" s="130"/>
      <c r="U429" s="99">
        <v>0</v>
      </c>
      <c r="V429" s="99">
        <v>0</v>
      </c>
      <c r="W429" s="99">
        <v>0</v>
      </c>
      <c r="X429" s="99">
        <v>0</v>
      </c>
      <c r="Y429" s="111">
        <v>0</v>
      </c>
      <c r="Z429" s="111">
        <v>0</v>
      </c>
      <c r="AA429" s="111">
        <v>0</v>
      </c>
      <c r="AB429" s="112">
        <v>2</v>
      </c>
      <c r="AC429" s="112">
        <v>7</v>
      </c>
      <c r="AD429" s="112">
        <v>13</v>
      </c>
      <c r="AE429" s="116">
        <v>17</v>
      </c>
      <c r="AF429" s="112">
        <v>18</v>
      </c>
      <c r="AG429" s="112">
        <v>17</v>
      </c>
      <c r="AH429" s="112">
        <v>1</v>
      </c>
      <c r="AI429" s="112"/>
      <c r="AJ429" s="112">
        <v>0</v>
      </c>
      <c r="AK429" s="112"/>
      <c r="AL429" s="112"/>
      <c r="AM429" s="83"/>
      <c r="AN429" s="14"/>
      <c r="AO429" s="14"/>
      <c r="AP429" s="14"/>
      <c r="AQ429" s="19"/>
      <c r="AR429" s="48"/>
    </row>
    <row r="430" spans="1:44" hidden="1" x14ac:dyDescent="0.25">
      <c r="A430" s="81" t="s">
        <v>190</v>
      </c>
      <c r="B430" s="81" t="s">
        <v>459</v>
      </c>
      <c r="C430" s="106" t="s">
        <v>65</v>
      </c>
      <c r="D430" s="99"/>
      <c r="E430" s="99"/>
      <c r="F430" s="99"/>
      <c r="G430" s="99"/>
      <c r="H430" s="99"/>
      <c r="I430" s="99"/>
      <c r="J430" s="99"/>
      <c r="K430" s="99"/>
      <c r="L430" s="99"/>
      <c r="M430" s="139"/>
      <c r="N430" s="13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112"/>
      <c r="Z430" s="112"/>
      <c r="AA430" s="112"/>
      <c r="AB430" s="112"/>
      <c r="AC430" s="112"/>
      <c r="AD430" s="112"/>
      <c r="AE430" s="112">
        <v>2</v>
      </c>
      <c r="AF430" s="112">
        <v>0</v>
      </c>
      <c r="AG430" s="112">
        <v>2</v>
      </c>
      <c r="AH430" s="112"/>
      <c r="AI430" s="112"/>
      <c r="AJ430" s="112">
        <v>2</v>
      </c>
      <c r="AK430" s="112">
        <v>1</v>
      </c>
      <c r="AL430" s="112"/>
      <c r="AM430" s="83"/>
      <c r="AN430" s="14"/>
      <c r="AO430" s="14"/>
      <c r="AP430" s="14"/>
      <c r="AQ430" s="19"/>
      <c r="AR430" s="48"/>
    </row>
    <row r="431" spans="1:44" hidden="1" x14ac:dyDescent="0.25">
      <c r="A431" s="81"/>
      <c r="B431" s="81"/>
      <c r="C431" s="106" t="s">
        <v>657</v>
      </c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>
        <v>6</v>
      </c>
      <c r="AM431" s="83"/>
      <c r="AN431" s="14"/>
      <c r="AO431" s="14"/>
      <c r="AP431" s="14"/>
      <c r="AQ431" s="19"/>
      <c r="AR431" s="48"/>
    </row>
    <row r="432" spans="1:44" hidden="1" x14ac:dyDescent="0.25">
      <c r="A432" s="81"/>
      <c r="B432" s="81"/>
      <c r="C432" s="118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21"/>
      <c r="O432" s="121"/>
      <c r="P432" s="121"/>
      <c r="Q432" s="121"/>
      <c r="R432" s="121"/>
      <c r="S432" s="121"/>
      <c r="T432" s="121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83"/>
      <c r="AN432" s="14"/>
      <c r="AO432" s="14"/>
      <c r="AP432" s="14"/>
      <c r="AQ432" s="19"/>
      <c r="AR432" s="48"/>
    </row>
    <row r="433" spans="1:44" hidden="1" x14ac:dyDescent="0.25">
      <c r="A433" s="20">
        <v>3</v>
      </c>
      <c r="B433" s="81">
        <f>+B418+1</f>
        <v>28</v>
      </c>
      <c r="C433" s="119" t="s">
        <v>72</v>
      </c>
      <c r="D433" s="20">
        <v>103334</v>
      </c>
      <c r="E433" s="20">
        <v>3</v>
      </c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83"/>
      <c r="AN433" s="14"/>
      <c r="AO433" s="14"/>
      <c r="AP433" s="14"/>
      <c r="AQ433" s="19"/>
      <c r="AR433" s="48"/>
    </row>
    <row r="434" spans="1:44" ht="25.5" hidden="1" x14ac:dyDescent="0.25">
      <c r="A434" s="18"/>
      <c r="B434" s="117"/>
      <c r="C434" s="95"/>
      <c r="D434" s="96"/>
      <c r="E434" s="96" t="s">
        <v>41</v>
      </c>
      <c r="F434" s="96" t="s">
        <v>42</v>
      </c>
      <c r="G434" s="96" t="s">
        <v>43</v>
      </c>
      <c r="H434" s="96" t="s">
        <v>44</v>
      </c>
      <c r="I434" s="96" t="s">
        <v>45</v>
      </c>
      <c r="J434" s="96" t="s">
        <v>46</v>
      </c>
      <c r="K434" s="96" t="s">
        <v>47</v>
      </c>
      <c r="L434" s="96" t="s">
        <v>48</v>
      </c>
      <c r="M434" s="96"/>
      <c r="N434" s="96" t="s">
        <v>49</v>
      </c>
      <c r="O434" s="96" t="s">
        <v>19</v>
      </c>
      <c r="P434" s="96" t="s">
        <v>20</v>
      </c>
      <c r="Q434" s="96" t="s">
        <v>21</v>
      </c>
      <c r="R434" s="96" t="s">
        <v>22</v>
      </c>
      <c r="S434" s="96" t="s">
        <v>23</v>
      </c>
      <c r="T434" s="96" t="s">
        <v>24</v>
      </c>
      <c r="U434" s="96" t="s">
        <v>25</v>
      </c>
      <c r="V434" s="96" t="s">
        <v>26</v>
      </c>
      <c r="W434" s="96" t="s">
        <v>27</v>
      </c>
      <c r="X434" s="96" t="s">
        <v>28</v>
      </c>
      <c r="Y434" s="96" t="s">
        <v>29</v>
      </c>
      <c r="Z434" s="96" t="s">
        <v>3</v>
      </c>
      <c r="AA434" s="96" t="s">
        <v>4</v>
      </c>
      <c r="AB434" s="96" t="s">
        <v>5</v>
      </c>
      <c r="AC434" s="96" t="s">
        <v>6</v>
      </c>
      <c r="AD434" s="96" t="s">
        <v>7</v>
      </c>
      <c r="AE434" s="96" t="s">
        <v>8</v>
      </c>
      <c r="AF434" s="96" t="s">
        <v>166</v>
      </c>
      <c r="AG434" s="96" t="s">
        <v>624</v>
      </c>
      <c r="AH434" s="110" t="s">
        <v>633</v>
      </c>
      <c r="AI434" s="110" t="s">
        <v>644</v>
      </c>
      <c r="AJ434" s="110" t="s">
        <v>646</v>
      </c>
      <c r="AK434" s="110"/>
      <c r="AL434" s="110"/>
      <c r="AM434" s="83"/>
      <c r="AN434" s="14"/>
      <c r="AO434" s="14"/>
      <c r="AP434" s="14"/>
      <c r="AQ434" s="19"/>
      <c r="AR434" s="48"/>
    </row>
    <row r="435" spans="1:44" hidden="1" x14ac:dyDescent="0.25">
      <c r="A435" s="81" t="s">
        <v>191</v>
      </c>
      <c r="B435" s="81" t="s">
        <v>460</v>
      </c>
      <c r="C435" s="95" t="s">
        <v>9</v>
      </c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>
        <v>44</v>
      </c>
      <c r="X435" s="129">
        <v>5</v>
      </c>
      <c r="Y435" s="133">
        <v>86</v>
      </c>
      <c r="Z435" s="133">
        <v>8</v>
      </c>
      <c r="AA435" s="133">
        <v>32</v>
      </c>
      <c r="AB435" s="134">
        <v>7</v>
      </c>
      <c r="AC435" s="134">
        <v>13</v>
      </c>
      <c r="AD435" s="134">
        <v>7</v>
      </c>
      <c r="AE435" s="164">
        <v>6</v>
      </c>
      <c r="AF435" s="113">
        <v>26</v>
      </c>
      <c r="AG435" s="113">
        <v>14</v>
      </c>
      <c r="AH435" s="113">
        <v>7</v>
      </c>
      <c r="AI435" s="113">
        <v>9</v>
      </c>
      <c r="AJ435" s="113">
        <v>1</v>
      </c>
      <c r="AK435" s="113">
        <v>7</v>
      </c>
      <c r="AL435" s="113">
        <v>7</v>
      </c>
      <c r="AM435" s="83"/>
      <c r="AN435" s="14"/>
      <c r="AO435" s="14"/>
      <c r="AP435" s="14"/>
      <c r="AQ435" s="19"/>
      <c r="AR435" s="48"/>
    </row>
    <row r="436" spans="1:44" hidden="1" x14ac:dyDescent="0.25">
      <c r="A436" s="81" t="s">
        <v>192</v>
      </c>
      <c r="B436" s="81" t="s">
        <v>461</v>
      </c>
      <c r="C436" s="95" t="s">
        <v>10</v>
      </c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75">
        <v>5</v>
      </c>
      <c r="Y436" s="111">
        <v>39</v>
      </c>
      <c r="Z436" s="111">
        <v>8</v>
      </c>
      <c r="AA436" s="111">
        <v>29</v>
      </c>
      <c r="AB436" s="112">
        <v>6</v>
      </c>
      <c r="AC436" s="112">
        <v>10</v>
      </c>
      <c r="AD436" s="112">
        <v>7</v>
      </c>
      <c r="AE436" s="112">
        <v>6</v>
      </c>
      <c r="AF436" s="112">
        <v>26</v>
      </c>
      <c r="AG436" s="112">
        <v>10</v>
      </c>
      <c r="AH436" s="112">
        <v>5</v>
      </c>
      <c r="AI436" s="112">
        <v>6</v>
      </c>
      <c r="AJ436" s="206"/>
      <c r="AK436" s="112">
        <v>6</v>
      </c>
      <c r="AL436" s="112">
        <v>5</v>
      </c>
      <c r="AM436" s="83"/>
      <c r="AN436" s="14"/>
      <c r="AO436" s="14"/>
      <c r="AP436" s="14"/>
      <c r="AQ436" s="19"/>
      <c r="AR436" s="48"/>
    </row>
    <row r="437" spans="1:44" hidden="1" x14ac:dyDescent="0.25">
      <c r="A437" s="81" t="s">
        <v>193</v>
      </c>
      <c r="B437" s="81" t="s">
        <v>462</v>
      </c>
      <c r="C437" s="95" t="s">
        <v>53</v>
      </c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>
        <v>11</v>
      </c>
      <c r="X437" s="175">
        <v>4</v>
      </c>
      <c r="Y437" s="111">
        <v>18</v>
      </c>
      <c r="Z437" s="111">
        <v>4</v>
      </c>
      <c r="AA437" s="111">
        <v>6</v>
      </c>
      <c r="AB437" s="112">
        <v>4</v>
      </c>
      <c r="AC437" s="112">
        <v>5</v>
      </c>
      <c r="AD437" s="112">
        <v>1</v>
      </c>
      <c r="AE437" s="112">
        <v>2</v>
      </c>
      <c r="AF437" s="112">
        <v>0</v>
      </c>
      <c r="AG437" s="112">
        <v>4</v>
      </c>
      <c r="AH437" s="112">
        <v>3</v>
      </c>
      <c r="AI437" s="112">
        <v>3</v>
      </c>
      <c r="AJ437" s="112">
        <v>0</v>
      </c>
      <c r="AK437" s="112">
        <v>5</v>
      </c>
      <c r="AL437" s="112">
        <v>1</v>
      </c>
      <c r="AM437" s="83"/>
      <c r="AN437" s="14"/>
      <c r="AO437" s="14"/>
      <c r="AP437" s="14"/>
      <c r="AQ437" s="19"/>
      <c r="AR437" s="48"/>
    </row>
    <row r="438" spans="1:44" hidden="1" x14ac:dyDescent="0.25">
      <c r="A438" s="81" t="s">
        <v>194</v>
      </c>
      <c r="B438" s="81" t="s">
        <v>463</v>
      </c>
      <c r="C438" s="95" t="s">
        <v>54</v>
      </c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75">
        <v>0</v>
      </c>
      <c r="Y438" s="111"/>
      <c r="Z438" s="111">
        <v>0</v>
      </c>
      <c r="AA438" s="111">
        <v>0</v>
      </c>
      <c r="AB438" s="112">
        <v>0</v>
      </c>
      <c r="AC438" s="112">
        <v>0</v>
      </c>
      <c r="AD438" s="112">
        <v>0</v>
      </c>
      <c r="AE438" s="112">
        <v>0</v>
      </c>
      <c r="AF438" s="112">
        <v>0</v>
      </c>
      <c r="AG438" s="112">
        <v>0</v>
      </c>
      <c r="AH438" s="112"/>
      <c r="AI438" s="112"/>
      <c r="AJ438" s="112">
        <v>0</v>
      </c>
      <c r="AK438" s="112"/>
      <c r="AL438" s="112"/>
      <c r="AM438" s="83"/>
      <c r="AN438" s="14"/>
      <c r="AO438" s="14"/>
      <c r="AP438" s="14"/>
      <c r="AQ438" s="19"/>
      <c r="AR438" s="48"/>
    </row>
    <row r="439" spans="1:44" ht="25.5" hidden="1" x14ac:dyDescent="0.25">
      <c r="A439" s="81" t="s">
        <v>195</v>
      </c>
      <c r="B439" s="81" t="s">
        <v>464</v>
      </c>
      <c r="C439" s="95" t="s">
        <v>89</v>
      </c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>
        <v>1</v>
      </c>
      <c r="X439" s="175">
        <v>0</v>
      </c>
      <c r="Y439" s="111"/>
      <c r="Z439" s="111">
        <v>0</v>
      </c>
      <c r="AA439" s="111">
        <v>0</v>
      </c>
      <c r="AB439" s="112">
        <v>0</v>
      </c>
      <c r="AC439" s="112">
        <v>0</v>
      </c>
      <c r="AD439" s="112">
        <v>0</v>
      </c>
      <c r="AE439" s="112">
        <v>0</v>
      </c>
      <c r="AF439" s="112">
        <v>0</v>
      </c>
      <c r="AG439" s="112">
        <v>0</v>
      </c>
      <c r="AH439" s="112"/>
      <c r="AI439" s="112"/>
      <c r="AJ439" s="112">
        <v>0</v>
      </c>
      <c r="AK439" s="112"/>
      <c r="AL439" s="112"/>
      <c r="AM439" s="83"/>
      <c r="AN439" s="14"/>
      <c r="AO439" s="14"/>
      <c r="AP439" s="14"/>
      <c r="AQ439" s="19"/>
      <c r="AR439" s="48"/>
    </row>
    <row r="440" spans="1:44" ht="25.5" hidden="1" x14ac:dyDescent="0.25">
      <c r="A440" s="81" t="s">
        <v>196</v>
      </c>
      <c r="B440" s="81" t="s">
        <v>465</v>
      </c>
      <c r="C440" s="95" t="s">
        <v>55</v>
      </c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75">
        <v>0</v>
      </c>
      <c r="Y440" s="111"/>
      <c r="Z440" s="111">
        <v>1</v>
      </c>
      <c r="AA440" s="111">
        <v>1</v>
      </c>
      <c r="AB440" s="112">
        <v>1</v>
      </c>
      <c r="AC440" s="112">
        <v>0</v>
      </c>
      <c r="AD440" s="112">
        <v>2</v>
      </c>
      <c r="AE440" s="112">
        <v>1</v>
      </c>
      <c r="AF440" s="112">
        <v>21</v>
      </c>
      <c r="AG440" s="112">
        <v>3</v>
      </c>
      <c r="AH440" s="112">
        <v>2</v>
      </c>
      <c r="AI440" s="112"/>
      <c r="AJ440" s="112">
        <v>1</v>
      </c>
      <c r="AK440" s="112"/>
      <c r="AL440" s="112">
        <v>3</v>
      </c>
      <c r="AM440" s="83"/>
      <c r="AN440" s="14"/>
      <c r="AO440" s="14"/>
      <c r="AP440" s="14"/>
      <c r="AQ440" s="19"/>
      <c r="AR440" s="48"/>
    </row>
    <row r="441" spans="1:44" hidden="1" x14ac:dyDescent="0.25">
      <c r="A441" s="81" t="s">
        <v>197</v>
      </c>
      <c r="B441" s="81" t="s">
        <v>466</v>
      </c>
      <c r="C441" s="95" t="s">
        <v>57</v>
      </c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75">
        <v>0</v>
      </c>
      <c r="Y441" s="111"/>
      <c r="Z441" s="111">
        <v>0</v>
      </c>
      <c r="AA441" s="111">
        <v>2</v>
      </c>
      <c r="AB441" s="112">
        <v>1</v>
      </c>
      <c r="AC441" s="112">
        <v>0</v>
      </c>
      <c r="AD441" s="112">
        <v>2</v>
      </c>
      <c r="AE441" s="112">
        <v>0</v>
      </c>
      <c r="AF441" s="112">
        <v>1</v>
      </c>
      <c r="AG441" s="112">
        <v>0</v>
      </c>
      <c r="AH441" s="112">
        <v>1</v>
      </c>
      <c r="AI441" s="112"/>
      <c r="AJ441" s="112">
        <v>4</v>
      </c>
      <c r="AK441" s="112"/>
      <c r="AL441" s="112">
        <v>2</v>
      </c>
      <c r="AM441" s="83"/>
      <c r="AN441" s="14"/>
      <c r="AO441" s="14"/>
      <c r="AP441" s="14"/>
      <c r="AQ441" s="19"/>
      <c r="AR441" s="48"/>
    </row>
    <row r="442" spans="1:44" hidden="1" x14ac:dyDescent="0.25">
      <c r="A442" s="81" t="s">
        <v>198</v>
      </c>
      <c r="B442" s="81" t="s">
        <v>467</v>
      </c>
      <c r="C442" s="95" t="s">
        <v>59</v>
      </c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75">
        <v>0</v>
      </c>
      <c r="Y442" s="111"/>
      <c r="Z442" s="111">
        <v>1</v>
      </c>
      <c r="AA442" s="111">
        <v>1</v>
      </c>
      <c r="AB442" s="112">
        <v>3</v>
      </c>
      <c r="AC442" s="112">
        <v>2</v>
      </c>
      <c r="AD442" s="112">
        <v>0</v>
      </c>
      <c r="AE442" s="112">
        <v>3</v>
      </c>
      <c r="AF442" s="112">
        <v>3</v>
      </c>
      <c r="AG442" s="112">
        <v>1</v>
      </c>
      <c r="AH442" s="112"/>
      <c r="AI442" s="112">
        <v>4</v>
      </c>
      <c r="AJ442" s="112">
        <v>1</v>
      </c>
      <c r="AK442" s="112">
        <v>2</v>
      </c>
      <c r="AL442" s="112">
        <v>2</v>
      </c>
      <c r="AM442" s="83"/>
      <c r="AN442" s="14"/>
      <c r="AO442" s="14"/>
      <c r="AP442" s="14"/>
      <c r="AQ442" s="19"/>
      <c r="AR442" s="48"/>
    </row>
    <row r="443" spans="1:44" hidden="1" x14ac:dyDescent="0.25">
      <c r="A443" s="81" t="s">
        <v>199</v>
      </c>
      <c r="B443" s="81" t="s">
        <v>468</v>
      </c>
      <c r="C443" s="95" t="s">
        <v>61</v>
      </c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99">
        <v>12</v>
      </c>
      <c r="X443" s="176">
        <v>12</v>
      </c>
      <c r="Y443" s="112">
        <v>21</v>
      </c>
      <c r="Z443" s="112">
        <v>22</v>
      </c>
      <c r="AA443" s="112">
        <v>21</v>
      </c>
      <c r="AB443" s="112">
        <v>23</v>
      </c>
      <c r="AC443" s="112">
        <v>25</v>
      </c>
      <c r="AD443" s="111">
        <v>25</v>
      </c>
      <c r="AE443" s="116">
        <v>25</v>
      </c>
      <c r="AF443" s="112">
        <v>0</v>
      </c>
      <c r="AG443" s="112"/>
      <c r="AH443" s="112">
        <v>6</v>
      </c>
      <c r="AI443" s="112"/>
      <c r="AJ443" s="112">
        <v>0</v>
      </c>
      <c r="AK443" s="112"/>
      <c r="AL443" s="112"/>
      <c r="AM443" s="83"/>
      <c r="AN443" s="14"/>
      <c r="AO443" s="14"/>
      <c r="AP443" s="14"/>
      <c r="AQ443" s="19"/>
      <c r="AR443" s="48"/>
    </row>
    <row r="444" spans="1:44" ht="25.5" hidden="1" x14ac:dyDescent="0.25">
      <c r="A444" s="81" t="s">
        <v>200</v>
      </c>
      <c r="B444" s="81" t="s">
        <v>469</v>
      </c>
      <c r="C444" s="95" t="s">
        <v>63</v>
      </c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99"/>
      <c r="V444" s="99"/>
      <c r="W444" s="99">
        <v>1</v>
      </c>
      <c r="X444" s="99">
        <v>3</v>
      </c>
      <c r="Y444" s="111">
        <v>6</v>
      </c>
      <c r="Z444" s="111">
        <v>3</v>
      </c>
      <c r="AA444" s="111">
        <v>3</v>
      </c>
      <c r="AB444" s="112">
        <v>1</v>
      </c>
      <c r="AC444" s="112">
        <v>1</v>
      </c>
      <c r="AD444" s="112">
        <v>1</v>
      </c>
      <c r="AE444" s="116">
        <v>0</v>
      </c>
      <c r="AF444" s="112">
        <v>1</v>
      </c>
      <c r="AG444" s="112">
        <v>3</v>
      </c>
      <c r="AH444" s="112"/>
      <c r="AI444" s="112"/>
      <c r="AJ444" s="112">
        <v>0</v>
      </c>
      <c r="AK444" s="112"/>
      <c r="AL444" s="112"/>
      <c r="AM444" s="83"/>
      <c r="AN444" s="14"/>
      <c r="AO444" s="14"/>
      <c r="AP444" s="14"/>
      <c r="AQ444" s="19"/>
      <c r="AR444" s="48"/>
    </row>
    <row r="445" spans="1:44" hidden="1" x14ac:dyDescent="0.25">
      <c r="A445" s="81" t="s">
        <v>201</v>
      </c>
      <c r="B445" s="81" t="s">
        <v>470</v>
      </c>
      <c r="C445" s="106" t="s">
        <v>65</v>
      </c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139"/>
      <c r="Y445" s="112"/>
      <c r="Z445" s="112"/>
      <c r="AA445" s="112"/>
      <c r="AB445" s="112"/>
      <c r="AC445" s="112"/>
      <c r="AD445" s="112"/>
      <c r="AE445" s="112">
        <v>0</v>
      </c>
      <c r="AF445" s="112">
        <v>0</v>
      </c>
      <c r="AG445" s="112">
        <v>1</v>
      </c>
      <c r="AH445" s="112"/>
      <c r="AI445" s="112"/>
      <c r="AJ445" s="112">
        <v>0</v>
      </c>
      <c r="AK445" s="112"/>
      <c r="AL445" s="112"/>
      <c r="AM445" s="83"/>
      <c r="AN445" s="14"/>
      <c r="AO445" s="14"/>
      <c r="AP445" s="14"/>
      <c r="AQ445" s="19"/>
      <c r="AR445" s="48"/>
    </row>
    <row r="446" spans="1:44" hidden="1" x14ac:dyDescent="0.25">
      <c r="A446" s="81"/>
      <c r="B446" s="117"/>
      <c r="C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83"/>
      <c r="AN446" s="14"/>
      <c r="AO446" s="14"/>
      <c r="AP446" s="14"/>
      <c r="AQ446" s="19"/>
      <c r="AR446" s="48"/>
    </row>
    <row r="447" spans="1:44" hidden="1" x14ac:dyDescent="0.25">
      <c r="A447" s="20">
        <v>3</v>
      </c>
      <c r="B447" s="81">
        <f>B433+1</f>
        <v>29</v>
      </c>
      <c r="C447" s="123" t="s">
        <v>91</v>
      </c>
      <c r="D447" s="20">
        <v>54990</v>
      </c>
      <c r="E447" s="20">
        <v>3</v>
      </c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83"/>
      <c r="AN447" s="14"/>
      <c r="AO447" s="14"/>
      <c r="AP447" s="14"/>
      <c r="AQ447" s="19"/>
      <c r="AR447" s="48"/>
    </row>
    <row r="448" spans="1:44" ht="25.5" hidden="1" x14ac:dyDescent="0.25">
      <c r="A448" s="18"/>
      <c r="B448" s="117"/>
      <c r="C448" s="95"/>
      <c r="D448" s="96"/>
      <c r="E448" s="96" t="s">
        <v>41</v>
      </c>
      <c r="F448" s="96" t="s">
        <v>42</v>
      </c>
      <c r="G448" s="96" t="s">
        <v>43</v>
      </c>
      <c r="H448" s="96" t="s">
        <v>44</v>
      </c>
      <c r="I448" s="96" t="s">
        <v>45</v>
      </c>
      <c r="J448" s="96" t="s">
        <v>46</v>
      </c>
      <c r="K448" s="96" t="s">
        <v>47</v>
      </c>
      <c r="L448" s="96" t="s">
        <v>48</v>
      </c>
      <c r="M448" s="96"/>
      <c r="N448" s="96" t="s">
        <v>49</v>
      </c>
      <c r="O448" s="96" t="s">
        <v>19</v>
      </c>
      <c r="P448" s="96" t="s">
        <v>20</v>
      </c>
      <c r="Q448" s="96" t="s">
        <v>21</v>
      </c>
      <c r="R448" s="96" t="s">
        <v>22</v>
      </c>
      <c r="S448" s="96" t="s">
        <v>23</v>
      </c>
      <c r="T448" s="96" t="s">
        <v>24</v>
      </c>
      <c r="U448" s="96" t="s">
        <v>25</v>
      </c>
      <c r="V448" s="96" t="s">
        <v>26</v>
      </c>
      <c r="W448" s="96" t="s">
        <v>27</v>
      </c>
      <c r="X448" s="96" t="s">
        <v>28</v>
      </c>
      <c r="Y448" s="96" t="s">
        <v>29</v>
      </c>
      <c r="Z448" s="96" t="s">
        <v>3</v>
      </c>
      <c r="AA448" s="96" t="s">
        <v>4</v>
      </c>
      <c r="AB448" s="96" t="s">
        <v>5</v>
      </c>
      <c r="AC448" s="96" t="s">
        <v>6</v>
      </c>
      <c r="AD448" s="96" t="s">
        <v>7</v>
      </c>
      <c r="AE448" s="96" t="s">
        <v>8</v>
      </c>
      <c r="AF448" s="96" t="s">
        <v>166</v>
      </c>
      <c r="AG448" s="96" t="s">
        <v>624</v>
      </c>
      <c r="AH448" s="110" t="s">
        <v>633</v>
      </c>
      <c r="AI448" s="110" t="s">
        <v>644</v>
      </c>
      <c r="AJ448" s="110" t="s">
        <v>646</v>
      </c>
      <c r="AK448" s="110"/>
      <c r="AL448" s="110"/>
      <c r="AM448" s="83"/>
      <c r="AN448" s="14"/>
      <c r="AO448" s="14"/>
      <c r="AP448" s="14"/>
      <c r="AQ448" s="19"/>
      <c r="AR448" s="48"/>
    </row>
    <row r="449" spans="1:44" hidden="1" x14ac:dyDescent="0.25">
      <c r="A449" s="81" t="s">
        <v>191</v>
      </c>
      <c r="B449" s="81" t="s">
        <v>471</v>
      </c>
      <c r="C449" s="95" t="s">
        <v>9</v>
      </c>
      <c r="D449" s="120"/>
      <c r="E449" s="120"/>
      <c r="F449" s="120"/>
      <c r="G449" s="120"/>
      <c r="H449" s="120"/>
      <c r="I449" s="120"/>
      <c r="J449" s="120"/>
      <c r="K449" s="120"/>
      <c r="L449" s="120">
        <v>2</v>
      </c>
      <c r="M449" s="121"/>
      <c r="N449" s="129">
        <v>18</v>
      </c>
      <c r="O449" s="130">
        <v>16</v>
      </c>
      <c r="P449" s="130">
        <v>9</v>
      </c>
      <c r="Q449" s="130">
        <v>8</v>
      </c>
      <c r="R449" s="130">
        <v>15</v>
      </c>
      <c r="S449" s="130">
        <v>7</v>
      </c>
      <c r="T449" s="130">
        <v>9</v>
      </c>
      <c r="U449" s="130">
        <v>3</v>
      </c>
      <c r="V449" s="130">
        <v>2</v>
      </c>
      <c r="W449" s="130">
        <v>0</v>
      </c>
      <c r="X449" s="130"/>
      <c r="Y449" s="131">
        <v>0</v>
      </c>
      <c r="Z449" s="133">
        <v>0</v>
      </c>
      <c r="AA449" s="133">
        <v>0</v>
      </c>
      <c r="AB449" s="134">
        <v>0</v>
      </c>
      <c r="AC449" s="134">
        <v>0</v>
      </c>
      <c r="AD449" s="132">
        <v>0</v>
      </c>
      <c r="AE449" s="113">
        <v>0</v>
      </c>
      <c r="AF449" s="113">
        <v>0</v>
      </c>
      <c r="AG449" s="113">
        <v>0</v>
      </c>
      <c r="AH449" s="113"/>
      <c r="AI449" s="113"/>
      <c r="AJ449" s="113"/>
      <c r="AK449" s="113"/>
      <c r="AL449" s="113"/>
      <c r="AM449" s="83"/>
      <c r="AN449" s="14"/>
      <c r="AO449" s="14"/>
      <c r="AP449" s="14"/>
      <c r="AQ449" s="19"/>
      <c r="AR449" s="48"/>
    </row>
    <row r="450" spans="1:44" hidden="1" x14ac:dyDescent="0.25">
      <c r="A450" s="81" t="s">
        <v>192</v>
      </c>
      <c r="B450" s="81" t="s">
        <v>472</v>
      </c>
      <c r="C450" s="95" t="s">
        <v>10</v>
      </c>
      <c r="D450" s="120"/>
      <c r="E450" s="120"/>
      <c r="F450" s="120"/>
      <c r="G450" s="120"/>
      <c r="H450" s="120"/>
      <c r="I450" s="120"/>
      <c r="J450" s="120"/>
      <c r="K450" s="120"/>
      <c r="L450" s="120">
        <v>2</v>
      </c>
      <c r="M450" s="121"/>
      <c r="N450" s="129">
        <v>17</v>
      </c>
      <c r="O450" s="130">
        <v>15</v>
      </c>
      <c r="P450" s="130">
        <v>9</v>
      </c>
      <c r="Q450" s="130">
        <v>8</v>
      </c>
      <c r="R450" s="130">
        <v>14</v>
      </c>
      <c r="S450" s="130">
        <v>7</v>
      </c>
      <c r="T450" s="130">
        <v>9</v>
      </c>
      <c r="U450" s="130">
        <v>3</v>
      </c>
      <c r="V450" s="130">
        <v>2</v>
      </c>
      <c r="W450" s="130">
        <v>0</v>
      </c>
      <c r="X450" s="130"/>
      <c r="Y450" s="166">
        <v>0</v>
      </c>
      <c r="Z450" s="111">
        <v>0</v>
      </c>
      <c r="AA450" s="111">
        <v>0</v>
      </c>
      <c r="AB450" s="112">
        <v>0</v>
      </c>
      <c r="AC450" s="112">
        <v>0</v>
      </c>
      <c r="AD450" s="152">
        <v>0</v>
      </c>
      <c r="AE450" s="112">
        <v>0</v>
      </c>
      <c r="AF450" s="112">
        <v>0</v>
      </c>
      <c r="AG450" s="112">
        <v>0</v>
      </c>
      <c r="AH450" s="112"/>
      <c r="AI450" s="112"/>
      <c r="AJ450" s="112"/>
      <c r="AK450" s="112"/>
      <c r="AL450" s="112"/>
      <c r="AM450" s="83"/>
      <c r="AN450" s="14"/>
      <c r="AO450" s="14"/>
      <c r="AP450" s="14"/>
      <c r="AQ450" s="19"/>
      <c r="AR450" s="48"/>
    </row>
    <row r="451" spans="1:44" hidden="1" x14ac:dyDescent="0.25">
      <c r="A451" s="81" t="s">
        <v>193</v>
      </c>
      <c r="B451" s="81" t="s">
        <v>473</v>
      </c>
      <c r="C451" s="95" t="s">
        <v>53</v>
      </c>
      <c r="D451" s="120"/>
      <c r="E451" s="120"/>
      <c r="F451" s="120"/>
      <c r="G451" s="120"/>
      <c r="H451" s="120"/>
      <c r="I451" s="120"/>
      <c r="J451" s="120"/>
      <c r="K451" s="120"/>
      <c r="L451" s="120">
        <v>0</v>
      </c>
      <c r="M451" s="121"/>
      <c r="N451" s="129">
        <v>14</v>
      </c>
      <c r="O451" s="130">
        <v>9</v>
      </c>
      <c r="P451" s="130">
        <v>6</v>
      </c>
      <c r="Q451" s="130">
        <v>1</v>
      </c>
      <c r="R451" s="130">
        <v>8</v>
      </c>
      <c r="S451" s="130">
        <v>6</v>
      </c>
      <c r="T451" s="130">
        <v>4</v>
      </c>
      <c r="U451" s="130">
        <v>0</v>
      </c>
      <c r="V451" s="130">
        <v>0</v>
      </c>
      <c r="W451" s="130">
        <v>0</v>
      </c>
      <c r="X451" s="130"/>
      <c r="Y451" s="166"/>
      <c r="Z451" s="111"/>
      <c r="AA451" s="111"/>
      <c r="AB451" s="112"/>
      <c r="AC451" s="112"/>
      <c r="AD451" s="152"/>
      <c r="AE451" s="112">
        <v>0</v>
      </c>
      <c r="AF451" s="112">
        <v>0</v>
      </c>
      <c r="AG451" s="112">
        <v>0</v>
      </c>
      <c r="AH451" s="112"/>
      <c r="AI451" s="112"/>
      <c r="AJ451" s="112"/>
      <c r="AK451" s="112"/>
      <c r="AL451" s="112"/>
      <c r="AM451" s="83"/>
      <c r="AN451" s="14"/>
      <c r="AO451" s="14"/>
      <c r="AP451" s="14"/>
      <c r="AQ451" s="19"/>
      <c r="AR451" s="48"/>
    </row>
    <row r="452" spans="1:44" hidden="1" x14ac:dyDescent="0.25">
      <c r="A452" s="81" t="s">
        <v>194</v>
      </c>
      <c r="B452" s="81" t="s">
        <v>474</v>
      </c>
      <c r="C452" s="95" t="s">
        <v>54</v>
      </c>
      <c r="D452" s="120"/>
      <c r="E452" s="120"/>
      <c r="F452" s="120"/>
      <c r="G452" s="120"/>
      <c r="H452" s="120"/>
      <c r="I452" s="120"/>
      <c r="J452" s="120"/>
      <c r="K452" s="120"/>
      <c r="L452" s="120"/>
      <c r="M452" s="121"/>
      <c r="N452" s="129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66"/>
      <c r="Z452" s="111"/>
      <c r="AA452" s="111"/>
      <c r="AB452" s="112"/>
      <c r="AC452" s="112"/>
      <c r="AD452" s="152"/>
      <c r="AE452" s="132">
        <v>0</v>
      </c>
      <c r="AF452" s="112">
        <v>0</v>
      </c>
      <c r="AG452" s="112">
        <v>0</v>
      </c>
      <c r="AH452" s="112"/>
      <c r="AI452" s="112"/>
      <c r="AJ452" s="112"/>
      <c r="AK452" s="112"/>
      <c r="AL452" s="112"/>
      <c r="AM452" s="83"/>
      <c r="AN452" s="14"/>
      <c r="AO452" s="14"/>
      <c r="AP452" s="14"/>
      <c r="AQ452" s="19"/>
      <c r="AR452" s="48"/>
    </row>
    <row r="453" spans="1:44" ht="25.5" hidden="1" x14ac:dyDescent="0.25">
      <c r="A453" s="81" t="s">
        <v>195</v>
      </c>
      <c r="B453" s="81" t="s">
        <v>475</v>
      </c>
      <c r="C453" s="95" t="s">
        <v>89</v>
      </c>
      <c r="D453" s="120"/>
      <c r="E453" s="120"/>
      <c r="F453" s="120"/>
      <c r="G453" s="120"/>
      <c r="H453" s="120"/>
      <c r="I453" s="120"/>
      <c r="J453" s="120"/>
      <c r="K453" s="120"/>
      <c r="L453" s="120">
        <v>0</v>
      </c>
      <c r="M453" s="121"/>
      <c r="N453" s="129">
        <v>0</v>
      </c>
      <c r="O453" s="130">
        <v>2</v>
      </c>
      <c r="P453" s="130">
        <v>0</v>
      </c>
      <c r="Q453" s="130">
        <v>0</v>
      </c>
      <c r="R453" s="130">
        <v>0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/>
      <c r="Y453" s="166"/>
      <c r="Z453" s="111"/>
      <c r="AA453" s="111"/>
      <c r="AB453" s="112"/>
      <c r="AC453" s="112"/>
      <c r="AD453" s="152"/>
      <c r="AE453" s="132">
        <v>0</v>
      </c>
      <c r="AF453" s="112">
        <v>0</v>
      </c>
      <c r="AG453" s="112">
        <v>0</v>
      </c>
      <c r="AH453" s="112"/>
      <c r="AI453" s="112"/>
      <c r="AJ453" s="112"/>
      <c r="AK453" s="112"/>
      <c r="AL453" s="112"/>
      <c r="AM453" s="83"/>
      <c r="AN453" s="14"/>
      <c r="AO453" s="14"/>
      <c r="AP453" s="14"/>
      <c r="AQ453" s="19"/>
      <c r="AR453" s="48"/>
    </row>
    <row r="454" spans="1:44" ht="25.5" hidden="1" x14ac:dyDescent="0.25">
      <c r="A454" s="81" t="s">
        <v>196</v>
      </c>
      <c r="B454" s="81" t="s">
        <v>476</v>
      </c>
      <c r="C454" s="95" t="s">
        <v>55</v>
      </c>
      <c r="D454" s="120"/>
      <c r="E454" s="120"/>
      <c r="F454" s="120"/>
      <c r="G454" s="120"/>
      <c r="H454" s="120"/>
      <c r="I454" s="120"/>
      <c r="J454" s="120"/>
      <c r="K454" s="120"/>
      <c r="L454" s="120">
        <v>0</v>
      </c>
      <c r="M454" s="121"/>
      <c r="N454" s="129">
        <v>0</v>
      </c>
      <c r="O454" s="130">
        <v>1</v>
      </c>
      <c r="P454" s="130">
        <v>0</v>
      </c>
      <c r="Q454" s="130">
        <v>0</v>
      </c>
      <c r="R454" s="130">
        <v>2</v>
      </c>
      <c r="S454" s="130">
        <v>1</v>
      </c>
      <c r="T454" s="130">
        <v>0</v>
      </c>
      <c r="U454" s="130">
        <v>0</v>
      </c>
      <c r="V454" s="130">
        <v>0</v>
      </c>
      <c r="W454" s="130">
        <v>0</v>
      </c>
      <c r="X454" s="130"/>
      <c r="Y454" s="166"/>
      <c r="Z454" s="111"/>
      <c r="AA454" s="111">
        <v>1</v>
      </c>
      <c r="AB454" s="112"/>
      <c r="AC454" s="112"/>
      <c r="AD454" s="152"/>
      <c r="AE454" s="112">
        <v>0</v>
      </c>
      <c r="AF454" s="112">
        <v>0</v>
      </c>
      <c r="AG454" s="112">
        <v>0</v>
      </c>
      <c r="AH454" s="112"/>
      <c r="AI454" s="112"/>
      <c r="AJ454" s="112"/>
      <c r="AK454" s="112"/>
      <c r="AL454" s="112"/>
      <c r="AM454" s="83"/>
      <c r="AN454" s="14"/>
      <c r="AO454" s="14"/>
      <c r="AP454" s="14"/>
      <c r="AQ454" s="19"/>
      <c r="AR454" s="48"/>
    </row>
    <row r="455" spans="1:44" hidden="1" x14ac:dyDescent="0.25">
      <c r="A455" s="81" t="s">
        <v>197</v>
      </c>
      <c r="B455" s="81" t="s">
        <v>477</v>
      </c>
      <c r="C455" s="148" t="s">
        <v>57</v>
      </c>
      <c r="D455" s="149"/>
      <c r="E455" s="149"/>
      <c r="F455" s="149"/>
      <c r="G455" s="149"/>
      <c r="H455" s="149"/>
      <c r="I455" s="149"/>
      <c r="J455" s="149"/>
      <c r="K455" s="149"/>
      <c r="L455" s="149">
        <v>0</v>
      </c>
      <c r="M455" s="121"/>
      <c r="N455" s="150">
        <v>1</v>
      </c>
      <c r="O455" s="151">
        <v>0</v>
      </c>
      <c r="P455" s="151">
        <v>0</v>
      </c>
      <c r="Q455" s="151">
        <v>1</v>
      </c>
      <c r="R455" s="151">
        <v>1</v>
      </c>
      <c r="S455" s="151">
        <v>0</v>
      </c>
      <c r="T455" s="151">
        <v>1</v>
      </c>
      <c r="U455" s="151">
        <v>0</v>
      </c>
      <c r="V455" s="151">
        <v>1</v>
      </c>
      <c r="W455" s="151">
        <v>1</v>
      </c>
      <c r="X455" s="151"/>
      <c r="Y455" s="171"/>
      <c r="Z455" s="111"/>
      <c r="AA455" s="111"/>
      <c r="AB455" s="112"/>
      <c r="AC455" s="112"/>
      <c r="AD455" s="173"/>
      <c r="AE455" s="112">
        <v>0</v>
      </c>
      <c r="AF455" s="112">
        <v>0</v>
      </c>
      <c r="AG455" s="112">
        <v>0</v>
      </c>
      <c r="AH455" s="112"/>
      <c r="AI455" s="112"/>
      <c r="AJ455" s="112"/>
      <c r="AK455" s="112"/>
      <c r="AL455" s="112"/>
      <c r="AM455" s="83"/>
      <c r="AN455" s="14"/>
      <c r="AO455" s="14"/>
      <c r="AP455" s="14"/>
      <c r="AQ455" s="19"/>
      <c r="AR455" s="48"/>
    </row>
    <row r="456" spans="1:44" hidden="1" x14ac:dyDescent="0.25">
      <c r="A456" s="81" t="s">
        <v>198</v>
      </c>
      <c r="B456" s="81" t="s">
        <v>478</v>
      </c>
      <c r="C456" s="95" t="s">
        <v>59</v>
      </c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>
        <v>1</v>
      </c>
      <c r="U456" s="120">
        <v>2</v>
      </c>
      <c r="V456" s="120">
        <v>0</v>
      </c>
      <c r="W456" s="120">
        <v>0</v>
      </c>
      <c r="X456" s="120"/>
      <c r="Y456" s="172"/>
      <c r="Z456" s="111"/>
      <c r="AA456" s="111"/>
      <c r="AB456" s="112"/>
      <c r="AC456" s="112"/>
      <c r="AD456" s="174"/>
      <c r="AE456" s="112">
        <v>2</v>
      </c>
      <c r="AF456" s="112">
        <v>0</v>
      </c>
      <c r="AG456" s="112">
        <v>0</v>
      </c>
      <c r="AH456" s="112"/>
      <c r="AI456" s="112"/>
      <c r="AJ456" s="112"/>
      <c r="AK456" s="112"/>
      <c r="AL456" s="112"/>
      <c r="AM456" s="83"/>
      <c r="AN456" s="14"/>
      <c r="AO456" s="14"/>
      <c r="AP456" s="14"/>
      <c r="AQ456" s="19"/>
      <c r="AR456" s="48"/>
    </row>
    <row r="457" spans="1:44" hidden="1" x14ac:dyDescent="0.25">
      <c r="A457" s="81" t="s">
        <v>201</v>
      </c>
      <c r="B457" s="81" t="s">
        <v>479</v>
      </c>
      <c r="C457" s="106" t="s">
        <v>65</v>
      </c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112"/>
      <c r="Z457" s="112"/>
      <c r="AA457" s="112"/>
      <c r="AB457" s="112"/>
      <c r="AC457" s="112"/>
      <c r="AD457" s="112"/>
      <c r="AE457" s="112">
        <v>0</v>
      </c>
      <c r="AF457" s="112">
        <v>0</v>
      </c>
      <c r="AG457" s="112"/>
      <c r="AH457" s="112"/>
      <c r="AI457" s="112"/>
      <c r="AJ457" s="112"/>
      <c r="AK457" s="112"/>
      <c r="AL457" s="112"/>
      <c r="AM457" s="83"/>
      <c r="AN457" s="14"/>
      <c r="AO457" s="14"/>
      <c r="AP457" s="14"/>
      <c r="AQ457" s="19"/>
      <c r="AR457" s="48"/>
    </row>
    <row r="458" spans="1:44" hidden="1" x14ac:dyDescent="0.25">
      <c r="A458" s="81"/>
      <c r="B458" s="117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12">
        <v>0</v>
      </c>
      <c r="AH458" s="112"/>
      <c r="AI458" s="112"/>
      <c r="AJ458" s="112"/>
      <c r="AK458" s="112"/>
      <c r="AL458" s="112"/>
      <c r="AM458" s="83"/>
      <c r="AN458" s="14"/>
      <c r="AO458" s="14"/>
      <c r="AP458" s="14"/>
      <c r="AQ458" s="19"/>
      <c r="AR458" s="48"/>
    </row>
    <row r="459" spans="1:44" hidden="1" x14ac:dyDescent="0.25">
      <c r="A459" s="20">
        <v>1</v>
      </c>
      <c r="B459" s="81">
        <f>B447+1</f>
        <v>30</v>
      </c>
      <c r="C459" s="119" t="s">
        <v>73</v>
      </c>
      <c r="D459" s="20">
        <v>1146</v>
      </c>
      <c r="E459" s="20">
        <v>1</v>
      </c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112">
        <v>0</v>
      </c>
      <c r="AH459" s="112"/>
      <c r="AI459" s="112"/>
      <c r="AJ459" s="112"/>
      <c r="AK459" s="112"/>
      <c r="AL459" s="112"/>
      <c r="AM459" s="83"/>
      <c r="AN459" s="14"/>
      <c r="AO459" s="14"/>
      <c r="AP459" s="14"/>
      <c r="AQ459" s="19"/>
      <c r="AR459" s="48"/>
    </row>
    <row r="460" spans="1:44" ht="25.5" hidden="1" x14ac:dyDescent="0.25">
      <c r="A460" s="18"/>
      <c r="B460" s="117"/>
      <c r="C460" s="95"/>
      <c r="D460" s="96" t="s">
        <v>40</v>
      </c>
      <c r="E460" s="96" t="s">
        <v>41</v>
      </c>
      <c r="F460" s="96" t="s">
        <v>42</v>
      </c>
      <c r="G460" s="96" t="s">
        <v>43</v>
      </c>
      <c r="H460" s="96" t="s">
        <v>44</v>
      </c>
      <c r="I460" s="96" t="s">
        <v>45</v>
      </c>
      <c r="J460" s="96" t="s">
        <v>46</v>
      </c>
      <c r="K460" s="96" t="s">
        <v>47</v>
      </c>
      <c r="L460" s="96" t="s">
        <v>48</v>
      </c>
      <c r="M460" s="96"/>
      <c r="N460" s="96" t="s">
        <v>49</v>
      </c>
      <c r="O460" s="96" t="s">
        <v>19</v>
      </c>
      <c r="P460" s="96" t="s">
        <v>20</v>
      </c>
      <c r="Q460" s="96" t="s">
        <v>21</v>
      </c>
      <c r="R460" s="96" t="s">
        <v>22</v>
      </c>
      <c r="S460" s="96" t="s">
        <v>23</v>
      </c>
      <c r="T460" s="96" t="s">
        <v>24</v>
      </c>
      <c r="U460" s="96" t="s">
        <v>25</v>
      </c>
      <c r="V460" s="96" t="s">
        <v>26</v>
      </c>
      <c r="W460" s="96" t="s">
        <v>27</v>
      </c>
      <c r="X460" s="96" t="s">
        <v>28</v>
      </c>
      <c r="Y460" s="110" t="s">
        <v>29</v>
      </c>
      <c r="Z460" s="110" t="s">
        <v>3</v>
      </c>
      <c r="AA460" s="110" t="s">
        <v>4</v>
      </c>
      <c r="AB460" s="110" t="s">
        <v>5</v>
      </c>
      <c r="AC460" s="110" t="s">
        <v>6</v>
      </c>
      <c r="AD460" s="110" t="s">
        <v>7</v>
      </c>
      <c r="AE460" s="110" t="s">
        <v>8</v>
      </c>
      <c r="AF460" s="110" t="s">
        <v>166</v>
      </c>
      <c r="AG460" s="110" t="s">
        <v>624</v>
      </c>
      <c r="AH460" s="110" t="s">
        <v>633</v>
      </c>
      <c r="AI460" s="110" t="s">
        <v>644</v>
      </c>
      <c r="AJ460" s="110" t="s">
        <v>646</v>
      </c>
      <c r="AK460" s="110"/>
      <c r="AL460" s="110"/>
      <c r="AM460" s="83"/>
      <c r="AN460" s="14"/>
      <c r="AO460" s="14"/>
      <c r="AP460" s="14"/>
      <c r="AQ460" s="19"/>
      <c r="AR460" s="48"/>
    </row>
    <row r="461" spans="1:44" hidden="1" x14ac:dyDescent="0.25">
      <c r="A461" s="81" t="s">
        <v>170</v>
      </c>
      <c r="B461" s="81" t="s">
        <v>480</v>
      </c>
      <c r="C461" s="95" t="s">
        <v>9</v>
      </c>
      <c r="D461" s="120">
        <v>273</v>
      </c>
      <c r="E461" s="120">
        <v>276</v>
      </c>
      <c r="F461" s="120">
        <v>317</v>
      </c>
      <c r="G461" s="120">
        <v>281</v>
      </c>
      <c r="H461" s="120">
        <v>337</v>
      </c>
      <c r="I461" s="120">
        <v>307</v>
      </c>
      <c r="J461" s="120">
        <v>357</v>
      </c>
      <c r="K461" s="120">
        <v>250</v>
      </c>
      <c r="L461" s="120">
        <v>339</v>
      </c>
      <c r="M461" s="120"/>
      <c r="N461" s="120">
        <v>274</v>
      </c>
      <c r="O461" s="120">
        <v>345</v>
      </c>
      <c r="P461" s="120">
        <v>230</v>
      </c>
      <c r="Q461" s="120">
        <v>308</v>
      </c>
      <c r="R461" s="120">
        <v>208</v>
      </c>
      <c r="S461" s="120">
        <v>221</v>
      </c>
      <c r="T461" s="120">
        <v>199</v>
      </c>
      <c r="U461" s="120">
        <v>228</v>
      </c>
      <c r="V461" s="120">
        <v>162</v>
      </c>
      <c r="W461" s="120">
        <v>167</v>
      </c>
      <c r="X461" s="120">
        <v>92</v>
      </c>
      <c r="Y461" s="111">
        <v>175</v>
      </c>
      <c r="Z461" s="111">
        <v>119</v>
      </c>
      <c r="AA461" s="111">
        <v>126</v>
      </c>
      <c r="AB461" s="112">
        <v>76</v>
      </c>
      <c r="AC461" s="112">
        <v>108</v>
      </c>
      <c r="AD461" s="112">
        <v>60</v>
      </c>
      <c r="AE461" s="113">
        <v>68</v>
      </c>
      <c r="AF461" s="113">
        <v>44</v>
      </c>
      <c r="AG461" s="113">
        <v>68</v>
      </c>
      <c r="AH461" s="113">
        <v>30</v>
      </c>
      <c r="AI461" s="113">
        <v>56</v>
      </c>
      <c r="AJ461" s="113">
        <v>59</v>
      </c>
      <c r="AK461" s="113">
        <v>85</v>
      </c>
      <c r="AL461" s="113">
        <v>52</v>
      </c>
      <c r="AM461" s="83"/>
      <c r="AN461" s="14"/>
      <c r="AO461" s="14"/>
      <c r="AP461" s="14"/>
      <c r="AQ461" s="19"/>
      <c r="AR461" s="48"/>
    </row>
    <row r="462" spans="1:44" hidden="1" x14ac:dyDescent="0.25">
      <c r="A462" s="81" t="s">
        <v>172</v>
      </c>
      <c r="B462" s="81" t="s">
        <v>481</v>
      </c>
      <c r="C462" s="95" t="s">
        <v>10</v>
      </c>
      <c r="D462" s="120">
        <v>234</v>
      </c>
      <c r="E462" s="120">
        <v>247</v>
      </c>
      <c r="F462" s="120">
        <v>297</v>
      </c>
      <c r="G462" s="120">
        <v>261</v>
      </c>
      <c r="H462" s="120">
        <v>332</v>
      </c>
      <c r="I462" s="120">
        <v>302</v>
      </c>
      <c r="J462" s="120">
        <v>353</v>
      </c>
      <c r="K462" s="120">
        <v>248</v>
      </c>
      <c r="L462" s="120">
        <v>334</v>
      </c>
      <c r="M462" s="120"/>
      <c r="N462" s="120">
        <v>270</v>
      </c>
      <c r="O462" s="120">
        <v>341</v>
      </c>
      <c r="P462" s="120">
        <v>227</v>
      </c>
      <c r="Q462" s="120">
        <v>304</v>
      </c>
      <c r="R462" s="120">
        <v>205</v>
      </c>
      <c r="S462" s="120">
        <v>218</v>
      </c>
      <c r="T462" s="120">
        <v>196</v>
      </c>
      <c r="U462" s="120">
        <v>225</v>
      </c>
      <c r="V462" s="120">
        <v>160</v>
      </c>
      <c r="W462" s="120">
        <v>165</v>
      </c>
      <c r="X462" s="120">
        <v>83</v>
      </c>
      <c r="Y462" s="111">
        <v>134</v>
      </c>
      <c r="Z462" s="111">
        <v>104</v>
      </c>
      <c r="AA462" s="111">
        <v>107</v>
      </c>
      <c r="AB462" s="112">
        <v>58</v>
      </c>
      <c r="AC462" s="112">
        <v>95</v>
      </c>
      <c r="AD462" s="112">
        <v>59</v>
      </c>
      <c r="AE462" s="112">
        <v>63</v>
      </c>
      <c r="AF462" s="112">
        <v>39</v>
      </c>
      <c r="AG462" s="112">
        <v>58</v>
      </c>
      <c r="AH462" s="112">
        <v>28</v>
      </c>
      <c r="AI462" s="112">
        <v>48</v>
      </c>
      <c r="AJ462" s="112">
        <v>53</v>
      </c>
      <c r="AK462" s="112">
        <v>78</v>
      </c>
      <c r="AL462" s="112">
        <v>45</v>
      </c>
      <c r="AM462" s="83"/>
      <c r="AN462" s="14"/>
      <c r="AO462" s="14"/>
      <c r="AP462" s="14"/>
      <c r="AQ462" s="19"/>
      <c r="AR462" s="48"/>
    </row>
    <row r="463" spans="1:44" hidden="1" x14ac:dyDescent="0.25">
      <c r="A463" s="81" t="s">
        <v>174</v>
      </c>
      <c r="B463" s="81" t="s">
        <v>482</v>
      </c>
      <c r="C463" s="95" t="s">
        <v>53</v>
      </c>
      <c r="D463" s="120">
        <v>125</v>
      </c>
      <c r="E463" s="120">
        <v>103</v>
      </c>
      <c r="F463" s="120">
        <v>155</v>
      </c>
      <c r="G463" s="120">
        <v>105</v>
      </c>
      <c r="H463" s="120">
        <v>167</v>
      </c>
      <c r="I463" s="120">
        <v>135</v>
      </c>
      <c r="J463" s="120">
        <v>167</v>
      </c>
      <c r="K463" s="120">
        <v>124</v>
      </c>
      <c r="L463" s="120">
        <v>158</v>
      </c>
      <c r="M463" s="120"/>
      <c r="N463" s="120">
        <v>126</v>
      </c>
      <c r="O463" s="120">
        <v>154</v>
      </c>
      <c r="P463" s="120">
        <v>100</v>
      </c>
      <c r="Q463" s="120">
        <v>139</v>
      </c>
      <c r="R463" s="120">
        <v>78</v>
      </c>
      <c r="S463" s="120">
        <v>102</v>
      </c>
      <c r="T463" s="120">
        <v>72</v>
      </c>
      <c r="U463" s="120">
        <v>106</v>
      </c>
      <c r="V463" s="120">
        <v>59</v>
      </c>
      <c r="W463" s="120">
        <v>106</v>
      </c>
      <c r="X463" s="120">
        <v>53</v>
      </c>
      <c r="Y463" s="111">
        <v>85</v>
      </c>
      <c r="Z463" s="111">
        <v>62</v>
      </c>
      <c r="AA463" s="111">
        <v>78</v>
      </c>
      <c r="AB463" s="112">
        <v>44</v>
      </c>
      <c r="AC463" s="112">
        <v>57</v>
      </c>
      <c r="AD463" s="112">
        <v>51</v>
      </c>
      <c r="AE463" s="112">
        <v>48</v>
      </c>
      <c r="AF463" s="112">
        <v>19</v>
      </c>
      <c r="AG463" s="112">
        <v>49</v>
      </c>
      <c r="AH463" s="112">
        <v>14</v>
      </c>
      <c r="AI463" s="112">
        <v>29</v>
      </c>
      <c r="AJ463" s="112">
        <v>23</v>
      </c>
      <c r="AK463" s="112">
        <v>38</v>
      </c>
      <c r="AL463" s="112">
        <v>27</v>
      </c>
      <c r="AM463" s="83"/>
      <c r="AN463" s="14"/>
      <c r="AO463" s="14"/>
      <c r="AP463" s="14"/>
      <c r="AQ463" s="19"/>
      <c r="AR463" s="48"/>
    </row>
    <row r="464" spans="1:44" hidden="1" x14ac:dyDescent="0.25">
      <c r="A464" s="81" t="s">
        <v>176</v>
      </c>
      <c r="B464" s="81" t="s">
        <v>483</v>
      </c>
      <c r="C464" s="95" t="s">
        <v>54</v>
      </c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>
        <v>0</v>
      </c>
      <c r="Y464" s="111"/>
      <c r="Z464" s="111">
        <v>0</v>
      </c>
      <c r="AA464" s="111">
        <v>0</v>
      </c>
      <c r="AB464" s="112">
        <v>0</v>
      </c>
      <c r="AC464" s="112">
        <v>0</v>
      </c>
      <c r="AD464" s="112">
        <v>0</v>
      </c>
      <c r="AE464" s="112">
        <v>0</v>
      </c>
      <c r="AF464" s="112">
        <v>0</v>
      </c>
      <c r="AG464" s="112">
        <v>0</v>
      </c>
      <c r="AH464" s="112"/>
      <c r="AI464" s="112"/>
      <c r="AJ464" s="112">
        <v>0</v>
      </c>
      <c r="AK464" s="112"/>
      <c r="AL464" s="112"/>
      <c r="AM464" s="83"/>
      <c r="AN464" s="14"/>
      <c r="AO464" s="14"/>
      <c r="AP464" s="14"/>
      <c r="AQ464" s="19"/>
      <c r="AR464" s="48"/>
    </row>
    <row r="465" spans="1:44" ht="25.5" hidden="1" x14ac:dyDescent="0.25">
      <c r="A465" s="81" t="s">
        <v>178</v>
      </c>
      <c r="B465" s="81" t="s">
        <v>484</v>
      </c>
      <c r="C465" s="95" t="s">
        <v>89</v>
      </c>
      <c r="D465" s="120">
        <v>7</v>
      </c>
      <c r="E465" s="120">
        <v>16</v>
      </c>
      <c r="F465" s="120">
        <v>10</v>
      </c>
      <c r="G465" s="120">
        <v>12</v>
      </c>
      <c r="H465" s="120">
        <v>15</v>
      </c>
      <c r="I465" s="120">
        <v>22</v>
      </c>
      <c r="J465" s="120">
        <v>15</v>
      </c>
      <c r="K465" s="120">
        <v>15</v>
      </c>
      <c r="L465" s="120">
        <v>15</v>
      </c>
      <c r="M465" s="120"/>
      <c r="N465" s="120">
        <v>29</v>
      </c>
      <c r="O465" s="120">
        <v>29</v>
      </c>
      <c r="P465" s="120">
        <v>26</v>
      </c>
      <c r="Q465" s="120">
        <v>17</v>
      </c>
      <c r="R465" s="120">
        <v>17</v>
      </c>
      <c r="S465" s="120">
        <v>3</v>
      </c>
      <c r="T465" s="120">
        <v>8</v>
      </c>
      <c r="U465" s="120">
        <v>4</v>
      </c>
      <c r="V465" s="120">
        <v>8</v>
      </c>
      <c r="W465" s="120">
        <v>7</v>
      </c>
      <c r="X465" s="120">
        <v>0</v>
      </c>
      <c r="Y465" s="111"/>
      <c r="Z465" s="111">
        <v>5</v>
      </c>
      <c r="AA465" s="111">
        <v>0</v>
      </c>
      <c r="AB465" s="112">
        <v>0</v>
      </c>
      <c r="AC465" s="112">
        <v>0</v>
      </c>
      <c r="AD465" s="112">
        <v>0</v>
      </c>
      <c r="AE465" s="112">
        <v>0</v>
      </c>
      <c r="AF465" s="112">
        <v>0</v>
      </c>
      <c r="AG465" s="112">
        <v>0</v>
      </c>
      <c r="AH465" s="112">
        <v>1</v>
      </c>
      <c r="AI465" s="112"/>
      <c r="AJ465" s="112">
        <v>0</v>
      </c>
      <c r="AK465" s="112"/>
      <c r="AL465" s="112"/>
      <c r="AM465" s="83"/>
      <c r="AN465" s="14"/>
      <c r="AO465" s="14"/>
      <c r="AP465" s="14"/>
      <c r="AQ465" s="19"/>
      <c r="AR465" s="48"/>
    </row>
    <row r="466" spans="1:44" ht="25.5" hidden="1" x14ac:dyDescent="0.25">
      <c r="A466" s="81" t="s">
        <v>180</v>
      </c>
      <c r="B466" s="81" t="s">
        <v>485</v>
      </c>
      <c r="C466" s="95" t="s">
        <v>55</v>
      </c>
      <c r="D466" s="120">
        <v>18</v>
      </c>
      <c r="E466" s="120">
        <v>29</v>
      </c>
      <c r="F466" s="120">
        <v>10</v>
      </c>
      <c r="G466" s="120">
        <v>18</v>
      </c>
      <c r="H466" s="120">
        <v>7</v>
      </c>
      <c r="I466" s="120">
        <v>9</v>
      </c>
      <c r="J466" s="120">
        <v>10</v>
      </c>
      <c r="K466" s="120">
        <v>12</v>
      </c>
      <c r="L466" s="120">
        <v>18</v>
      </c>
      <c r="M466" s="120"/>
      <c r="N466" s="120">
        <v>20</v>
      </c>
      <c r="O466" s="120">
        <v>20</v>
      </c>
      <c r="P466" s="120">
        <v>16</v>
      </c>
      <c r="Q466" s="120">
        <v>22</v>
      </c>
      <c r="R466" s="120">
        <v>16</v>
      </c>
      <c r="S466" s="120">
        <v>11</v>
      </c>
      <c r="T466" s="120">
        <v>16</v>
      </c>
      <c r="U466" s="120">
        <v>9</v>
      </c>
      <c r="V466" s="120">
        <v>1</v>
      </c>
      <c r="W466" s="120">
        <v>4</v>
      </c>
      <c r="X466" s="120">
        <v>4</v>
      </c>
      <c r="Y466" s="111">
        <v>3</v>
      </c>
      <c r="Z466" s="111">
        <v>9</v>
      </c>
      <c r="AA466" s="111">
        <v>2</v>
      </c>
      <c r="AB466" s="112">
        <v>3</v>
      </c>
      <c r="AC466" s="112">
        <v>4</v>
      </c>
      <c r="AD466" s="112">
        <v>2</v>
      </c>
      <c r="AE466" s="112">
        <v>2</v>
      </c>
      <c r="AF466" s="112">
        <v>2</v>
      </c>
      <c r="AG466" s="112">
        <v>3</v>
      </c>
      <c r="AH466" s="112">
        <v>3</v>
      </c>
      <c r="AI466" s="112">
        <v>6</v>
      </c>
      <c r="AJ466" s="112">
        <v>1</v>
      </c>
      <c r="AK466" s="112">
        <v>3</v>
      </c>
      <c r="AL466" s="112">
        <v>3</v>
      </c>
      <c r="AM466" s="83"/>
      <c r="AN466" s="14"/>
      <c r="AO466" s="14"/>
      <c r="AP466" s="14"/>
      <c r="AQ466" s="19"/>
      <c r="AR466" s="48"/>
    </row>
    <row r="467" spans="1:44" hidden="1" x14ac:dyDescent="0.25">
      <c r="A467" s="81" t="s">
        <v>182</v>
      </c>
      <c r="B467" s="81" t="s">
        <v>486</v>
      </c>
      <c r="C467" s="95" t="s">
        <v>57</v>
      </c>
      <c r="D467" s="120">
        <v>39</v>
      </c>
      <c r="E467" s="120">
        <v>58</v>
      </c>
      <c r="F467" s="120">
        <v>34</v>
      </c>
      <c r="G467" s="120">
        <v>40</v>
      </c>
      <c r="H467" s="120">
        <v>46</v>
      </c>
      <c r="I467" s="120">
        <v>58</v>
      </c>
      <c r="J467" s="120">
        <v>44</v>
      </c>
      <c r="K467" s="120">
        <v>51</v>
      </c>
      <c r="L467" s="120">
        <v>49</v>
      </c>
      <c r="M467" s="120"/>
      <c r="N467" s="120">
        <v>56</v>
      </c>
      <c r="O467" s="120">
        <v>14</v>
      </c>
      <c r="P467" s="120">
        <v>23</v>
      </c>
      <c r="Q467" s="120">
        <v>24</v>
      </c>
      <c r="R467" s="120">
        <v>42</v>
      </c>
      <c r="S467" s="120">
        <v>25</v>
      </c>
      <c r="T467" s="120">
        <v>38</v>
      </c>
      <c r="U467" s="120">
        <v>34</v>
      </c>
      <c r="V467" s="120">
        <v>26</v>
      </c>
      <c r="W467" s="120">
        <v>27</v>
      </c>
      <c r="X467" s="120">
        <v>0</v>
      </c>
      <c r="Y467" s="111">
        <v>28</v>
      </c>
      <c r="Z467" s="111">
        <v>8</v>
      </c>
      <c r="AA467" s="111">
        <v>12</v>
      </c>
      <c r="AB467" s="112">
        <v>16</v>
      </c>
      <c r="AC467" s="112">
        <v>25</v>
      </c>
      <c r="AD467" s="112">
        <v>13</v>
      </c>
      <c r="AE467" s="112">
        <v>11</v>
      </c>
      <c r="AF467" s="112">
        <v>17</v>
      </c>
      <c r="AG467" s="112">
        <v>8</v>
      </c>
      <c r="AH467" s="112">
        <v>4</v>
      </c>
      <c r="AI467" s="112">
        <v>13</v>
      </c>
      <c r="AJ467" s="112">
        <v>6</v>
      </c>
      <c r="AK467" s="112">
        <v>14</v>
      </c>
      <c r="AL467" s="112">
        <v>13</v>
      </c>
      <c r="AM467" s="83"/>
      <c r="AN467" s="14"/>
      <c r="AO467" s="14"/>
      <c r="AP467" s="14"/>
      <c r="AQ467" s="19"/>
      <c r="AR467" s="48"/>
    </row>
    <row r="468" spans="1:44" hidden="1" x14ac:dyDescent="0.25">
      <c r="A468" s="81" t="s">
        <v>184</v>
      </c>
      <c r="B468" s="81" t="s">
        <v>487</v>
      </c>
      <c r="C468" s="95" t="s">
        <v>59</v>
      </c>
      <c r="D468" s="120"/>
      <c r="E468" s="120"/>
      <c r="F468" s="120"/>
      <c r="G468" s="120"/>
      <c r="H468" s="120"/>
      <c r="I468" s="120"/>
      <c r="J468" s="120"/>
      <c r="K468" s="120"/>
      <c r="L468" s="120">
        <v>3</v>
      </c>
      <c r="M468" s="120"/>
      <c r="N468" s="120"/>
      <c r="O468" s="120">
        <v>29</v>
      </c>
      <c r="P468" s="120">
        <v>9</v>
      </c>
      <c r="Q468" s="120">
        <v>20</v>
      </c>
      <c r="R468" s="120">
        <v>19</v>
      </c>
      <c r="S468" s="120">
        <v>16</v>
      </c>
      <c r="T468" s="120">
        <v>17</v>
      </c>
      <c r="U468" s="120">
        <v>22</v>
      </c>
      <c r="V468" s="120">
        <v>21</v>
      </c>
      <c r="W468" s="120">
        <v>19</v>
      </c>
      <c r="X468" s="120">
        <v>0</v>
      </c>
      <c r="Y468" s="111">
        <v>24</v>
      </c>
      <c r="Z468" s="111">
        <v>14</v>
      </c>
      <c r="AA468" s="111">
        <v>15</v>
      </c>
      <c r="AB468" s="112">
        <v>16</v>
      </c>
      <c r="AC468" s="112">
        <v>23</v>
      </c>
      <c r="AD468" s="112">
        <v>9</v>
      </c>
      <c r="AE468" s="112">
        <v>9</v>
      </c>
      <c r="AF468" s="112">
        <v>15</v>
      </c>
      <c r="AG468" s="112">
        <v>9</v>
      </c>
      <c r="AH468" s="112">
        <v>15</v>
      </c>
      <c r="AI468" s="112">
        <v>43</v>
      </c>
      <c r="AJ468" s="112">
        <v>7</v>
      </c>
      <c r="AK468" s="112">
        <v>5</v>
      </c>
      <c r="AL468" s="112">
        <v>3</v>
      </c>
      <c r="AM468" s="83"/>
      <c r="AN468" s="14"/>
      <c r="AO468" s="14"/>
      <c r="AP468" s="14"/>
      <c r="AQ468" s="19"/>
      <c r="AR468" s="48"/>
    </row>
    <row r="469" spans="1:44" hidden="1" x14ac:dyDescent="0.25">
      <c r="A469" s="81" t="s">
        <v>186</v>
      </c>
      <c r="B469" s="81" t="s">
        <v>488</v>
      </c>
      <c r="C469" s="95" t="s">
        <v>61</v>
      </c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99">
        <v>23</v>
      </c>
      <c r="X469" s="99">
        <v>23</v>
      </c>
      <c r="Y469" s="112">
        <v>38</v>
      </c>
      <c r="Z469" s="112">
        <v>38</v>
      </c>
      <c r="AA469" s="112">
        <v>41</v>
      </c>
      <c r="AB469" s="112">
        <v>41</v>
      </c>
      <c r="AC469" s="112">
        <v>44</v>
      </c>
      <c r="AD469" s="111">
        <v>44</v>
      </c>
      <c r="AE469" s="116">
        <v>22</v>
      </c>
      <c r="AF469" s="112">
        <v>0</v>
      </c>
      <c r="AG469" s="112"/>
      <c r="AH469" s="112">
        <v>8</v>
      </c>
      <c r="AI469" s="112"/>
      <c r="AJ469" s="112">
        <v>0</v>
      </c>
      <c r="AK469" s="112"/>
      <c r="AL469" s="112"/>
      <c r="AM469" s="83"/>
      <c r="AN469" s="14"/>
      <c r="AO469" s="14"/>
      <c r="AP469" s="14"/>
      <c r="AQ469" s="19"/>
      <c r="AR469" s="48"/>
    </row>
    <row r="470" spans="1:44" ht="25.5" hidden="1" x14ac:dyDescent="0.25">
      <c r="A470" s="81" t="s">
        <v>188</v>
      </c>
      <c r="B470" s="81" t="s">
        <v>489</v>
      </c>
      <c r="C470" s="95" t="s">
        <v>63</v>
      </c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99">
        <v>136</v>
      </c>
      <c r="V470" s="99">
        <v>153</v>
      </c>
      <c r="W470" s="99">
        <v>73</v>
      </c>
      <c r="X470" s="99">
        <v>64</v>
      </c>
      <c r="Y470" s="111">
        <v>11</v>
      </c>
      <c r="Z470" s="111">
        <v>51</v>
      </c>
      <c r="AA470" s="111">
        <v>28</v>
      </c>
      <c r="AB470" s="112">
        <v>17</v>
      </c>
      <c r="AC470" s="112">
        <v>18</v>
      </c>
      <c r="AD470" s="112">
        <v>23</v>
      </c>
      <c r="AE470" s="116">
        <v>19</v>
      </c>
      <c r="AF470" s="112">
        <v>13</v>
      </c>
      <c r="AG470" s="112">
        <v>8</v>
      </c>
      <c r="AH470" s="112">
        <v>33</v>
      </c>
      <c r="AI470" s="112"/>
      <c r="AJ470" s="112">
        <v>2</v>
      </c>
      <c r="AK470" s="112">
        <v>8</v>
      </c>
      <c r="AL470" s="112"/>
      <c r="AM470" s="83"/>
      <c r="AN470" s="14"/>
      <c r="AO470" s="14"/>
      <c r="AP470" s="14"/>
      <c r="AQ470" s="19"/>
      <c r="AR470" s="48"/>
    </row>
    <row r="471" spans="1:44" hidden="1" x14ac:dyDescent="0.25">
      <c r="A471" s="81" t="s">
        <v>190</v>
      </c>
      <c r="B471" s="81" t="s">
        <v>490</v>
      </c>
      <c r="C471" s="106" t="s">
        <v>65</v>
      </c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112"/>
      <c r="Z471" s="112"/>
      <c r="AA471" s="112"/>
      <c r="AB471" s="112"/>
      <c r="AC471" s="112"/>
      <c r="AD471" s="112"/>
      <c r="AE471" s="112">
        <v>0</v>
      </c>
      <c r="AF471" s="112">
        <v>0</v>
      </c>
      <c r="AG471" s="112">
        <v>0</v>
      </c>
      <c r="AH471" s="112"/>
      <c r="AI471" s="112"/>
      <c r="AJ471" s="112">
        <v>0</v>
      </c>
      <c r="AK471" s="112"/>
      <c r="AL471" s="112">
        <v>1</v>
      </c>
      <c r="AM471" s="83"/>
      <c r="AN471" s="14"/>
      <c r="AO471" s="14"/>
      <c r="AP471" s="14"/>
      <c r="AQ471" s="19"/>
      <c r="AR471" s="48"/>
    </row>
    <row r="472" spans="1:44" hidden="1" x14ac:dyDescent="0.25">
      <c r="A472" s="81"/>
      <c r="B472" s="117"/>
      <c r="C472" s="17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  <c r="AI472" s="108"/>
      <c r="AJ472" s="108"/>
      <c r="AK472" s="108"/>
      <c r="AL472" s="108"/>
      <c r="AM472" s="83"/>
      <c r="AN472" s="14"/>
      <c r="AO472" s="14"/>
      <c r="AP472" s="14"/>
      <c r="AQ472" s="19"/>
      <c r="AR472" s="48"/>
    </row>
    <row r="473" spans="1:44" hidden="1" x14ac:dyDescent="0.25">
      <c r="A473" s="20">
        <v>1</v>
      </c>
      <c r="B473" s="81">
        <f>B459+1</f>
        <v>31</v>
      </c>
      <c r="C473" s="119" t="s">
        <v>74</v>
      </c>
      <c r="D473" s="20">
        <v>55163</v>
      </c>
      <c r="E473" s="20">
        <v>1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83"/>
      <c r="AN473" s="14"/>
      <c r="AO473" s="14"/>
      <c r="AP473" s="14"/>
      <c r="AQ473" s="19"/>
      <c r="AR473" s="48"/>
    </row>
    <row r="474" spans="1:44" ht="25.5" hidden="1" x14ac:dyDescent="0.25">
      <c r="A474" s="18"/>
      <c r="B474" s="117"/>
      <c r="C474" s="95"/>
      <c r="D474" s="96" t="s">
        <v>40</v>
      </c>
      <c r="E474" s="96" t="s">
        <v>41</v>
      </c>
      <c r="F474" s="96" t="s">
        <v>42</v>
      </c>
      <c r="G474" s="96" t="s">
        <v>43</v>
      </c>
      <c r="H474" s="96" t="s">
        <v>44</v>
      </c>
      <c r="I474" s="96" t="s">
        <v>45</v>
      </c>
      <c r="J474" s="96" t="s">
        <v>46</v>
      </c>
      <c r="K474" s="96" t="s">
        <v>47</v>
      </c>
      <c r="L474" s="96" t="s">
        <v>48</v>
      </c>
      <c r="M474" s="96"/>
      <c r="N474" s="96" t="s">
        <v>49</v>
      </c>
      <c r="O474" s="96" t="s">
        <v>19</v>
      </c>
      <c r="P474" s="96" t="s">
        <v>20</v>
      </c>
      <c r="Q474" s="96" t="s">
        <v>21</v>
      </c>
      <c r="R474" s="96" t="s">
        <v>22</v>
      </c>
      <c r="S474" s="96" t="s">
        <v>23</v>
      </c>
      <c r="T474" s="96" t="s">
        <v>24</v>
      </c>
      <c r="U474" s="96" t="s">
        <v>25</v>
      </c>
      <c r="V474" s="96" t="s">
        <v>26</v>
      </c>
      <c r="W474" s="96" t="s">
        <v>27</v>
      </c>
      <c r="X474" s="96" t="s">
        <v>28</v>
      </c>
      <c r="Y474" s="110" t="s">
        <v>29</v>
      </c>
      <c r="Z474" s="110" t="s">
        <v>3</v>
      </c>
      <c r="AA474" s="110" t="s">
        <v>4</v>
      </c>
      <c r="AB474" s="110" t="s">
        <v>5</v>
      </c>
      <c r="AC474" s="110" t="s">
        <v>6</v>
      </c>
      <c r="AD474" s="110" t="s">
        <v>7</v>
      </c>
      <c r="AE474" s="110" t="s">
        <v>8</v>
      </c>
      <c r="AF474" s="110" t="s">
        <v>166</v>
      </c>
      <c r="AG474" s="110" t="s">
        <v>624</v>
      </c>
      <c r="AH474" s="110" t="s">
        <v>633</v>
      </c>
      <c r="AI474" s="110" t="s">
        <v>644</v>
      </c>
      <c r="AJ474" s="110" t="s">
        <v>646</v>
      </c>
      <c r="AK474" s="110"/>
      <c r="AL474" s="110"/>
      <c r="AM474" s="83"/>
      <c r="AN474" s="14"/>
      <c r="AO474" s="14"/>
      <c r="AP474" s="14"/>
      <c r="AQ474" s="19"/>
      <c r="AR474" s="48"/>
    </row>
    <row r="475" spans="1:44" hidden="1" x14ac:dyDescent="0.25">
      <c r="A475" s="81" t="s">
        <v>170</v>
      </c>
      <c r="B475" s="81" t="s">
        <v>491</v>
      </c>
      <c r="C475" s="95" t="s">
        <v>9</v>
      </c>
      <c r="D475" s="120">
        <v>49</v>
      </c>
      <c r="E475" s="120">
        <v>31</v>
      </c>
      <c r="F475" s="120">
        <v>42</v>
      </c>
      <c r="G475" s="120">
        <v>56</v>
      </c>
      <c r="H475" s="120">
        <v>61</v>
      </c>
      <c r="I475" s="120">
        <v>58</v>
      </c>
      <c r="J475" s="120">
        <v>90</v>
      </c>
      <c r="K475" s="120">
        <v>75</v>
      </c>
      <c r="L475" s="120">
        <v>109</v>
      </c>
      <c r="M475" s="120"/>
      <c r="N475" s="120">
        <v>71</v>
      </c>
      <c r="O475" s="120">
        <v>125</v>
      </c>
      <c r="P475" s="120">
        <v>101</v>
      </c>
      <c r="Q475" s="120">
        <v>167</v>
      </c>
      <c r="R475" s="120">
        <v>119</v>
      </c>
      <c r="S475" s="120">
        <v>184</v>
      </c>
      <c r="T475" s="120">
        <v>114</v>
      </c>
      <c r="U475" s="120">
        <v>135</v>
      </c>
      <c r="V475" s="120">
        <v>109</v>
      </c>
      <c r="W475" s="120">
        <v>208</v>
      </c>
      <c r="X475" s="120">
        <v>101</v>
      </c>
      <c r="Y475" s="111">
        <v>450</v>
      </c>
      <c r="Z475" s="111">
        <v>101</v>
      </c>
      <c r="AA475" s="111">
        <v>192</v>
      </c>
      <c r="AB475" s="112">
        <v>76</v>
      </c>
      <c r="AC475" s="112">
        <v>134</v>
      </c>
      <c r="AD475" s="112">
        <v>59</v>
      </c>
      <c r="AE475" s="113">
        <v>64</v>
      </c>
      <c r="AF475" s="113">
        <v>65</v>
      </c>
      <c r="AG475" s="113">
        <v>91</v>
      </c>
      <c r="AH475" s="113">
        <v>40</v>
      </c>
      <c r="AI475" s="113">
        <v>138</v>
      </c>
      <c r="AJ475" s="113">
        <v>65</v>
      </c>
      <c r="AK475" s="113">
        <v>99</v>
      </c>
      <c r="AL475" s="113">
        <v>67</v>
      </c>
      <c r="AM475" s="83"/>
      <c r="AN475" s="14"/>
      <c r="AO475" s="14"/>
      <c r="AP475" s="14"/>
      <c r="AQ475" s="19"/>
      <c r="AR475" s="48"/>
    </row>
    <row r="476" spans="1:44" hidden="1" x14ac:dyDescent="0.25">
      <c r="A476" s="81" t="s">
        <v>172</v>
      </c>
      <c r="B476" s="81" t="s">
        <v>492</v>
      </c>
      <c r="C476" s="95" t="s">
        <v>10</v>
      </c>
      <c r="D476" s="120">
        <v>42</v>
      </c>
      <c r="E476" s="120">
        <v>27</v>
      </c>
      <c r="F476" s="120">
        <v>33</v>
      </c>
      <c r="G476" s="120">
        <v>48</v>
      </c>
      <c r="H476" s="120">
        <v>61</v>
      </c>
      <c r="I476" s="120">
        <v>58</v>
      </c>
      <c r="J476" s="120">
        <v>87</v>
      </c>
      <c r="K476" s="120">
        <v>75</v>
      </c>
      <c r="L476" s="120">
        <v>105</v>
      </c>
      <c r="M476" s="120"/>
      <c r="N476" s="120">
        <v>70</v>
      </c>
      <c r="O476" s="120">
        <v>122</v>
      </c>
      <c r="P476" s="120">
        <v>99</v>
      </c>
      <c r="Q476" s="120">
        <v>163</v>
      </c>
      <c r="R476" s="120">
        <v>116</v>
      </c>
      <c r="S476" s="120">
        <v>180</v>
      </c>
      <c r="T476" s="120">
        <v>111</v>
      </c>
      <c r="U476" s="120">
        <v>132</v>
      </c>
      <c r="V476" s="120">
        <v>106</v>
      </c>
      <c r="W476" s="120">
        <v>203</v>
      </c>
      <c r="X476" s="120">
        <v>83</v>
      </c>
      <c r="Y476" s="111">
        <v>280</v>
      </c>
      <c r="Z476" s="111">
        <v>76</v>
      </c>
      <c r="AA476" s="111">
        <v>171</v>
      </c>
      <c r="AB476" s="112">
        <v>51</v>
      </c>
      <c r="AC476" s="112">
        <v>111</v>
      </c>
      <c r="AD476" s="112">
        <v>58</v>
      </c>
      <c r="AE476" s="112">
        <v>53</v>
      </c>
      <c r="AF476" s="112">
        <v>57</v>
      </c>
      <c r="AG476" s="112">
        <v>72</v>
      </c>
      <c r="AH476" s="112">
        <v>35</v>
      </c>
      <c r="AI476" s="112">
        <v>107</v>
      </c>
      <c r="AJ476" s="112">
        <v>53</v>
      </c>
      <c r="AK476" s="112">
        <v>69</v>
      </c>
      <c r="AL476" s="112">
        <v>53</v>
      </c>
      <c r="AM476" s="83"/>
      <c r="AN476" s="14"/>
      <c r="AO476" s="14"/>
      <c r="AP476" s="14"/>
      <c r="AQ476" s="19"/>
      <c r="AR476" s="48"/>
    </row>
    <row r="477" spans="1:44" hidden="1" x14ac:dyDescent="0.25">
      <c r="A477" s="81" t="s">
        <v>174</v>
      </c>
      <c r="B477" s="81" t="s">
        <v>493</v>
      </c>
      <c r="C477" s="95" t="s">
        <v>53</v>
      </c>
      <c r="D477" s="120">
        <v>28</v>
      </c>
      <c r="E477" s="120">
        <v>10</v>
      </c>
      <c r="F477" s="120">
        <v>14</v>
      </c>
      <c r="G477" s="120">
        <v>23</v>
      </c>
      <c r="H477" s="120">
        <v>27</v>
      </c>
      <c r="I477" s="120">
        <v>26</v>
      </c>
      <c r="J477" s="120">
        <v>42</v>
      </c>
      <c r="K477" s="120">
        <v>32</v>
      </c>
      <c r="L477" s="120">
        <v>46</v>
      </c>
      <c r="M477" s="120"/>
      <c r="N477" s="120">
        <v>35</v>
      </c>
      <c r="O477" s="120">
        <v>52</v>
      </c>
      <c r="P477" s="120">
        <v>37</v>
      </c>
      <c r="Q477" s="120">
        <v>73</v>
      </c>
      <c r="R477" s="120">
        <v>54</v>
      </c>
      <c r="S477" s="120">
        <v>84</v>
      </c>
      <c r="T477" s="120">
        <v>36</v>
      </c>
      <c r="U477" s="120">
        <v>53</v>
      </c>
      <c r="V477" s="120">
        <v>30</v>
      </c>
      <c r="W477" s="120">
        <v>87</v>
      </c>
      <c r="X477" s="120">
        <v>47</v>
      </c>
      <c r="Y477" s="111">
        <v>144</v>
      </c>
      <c r="Z477" s="111">
        <v>39</v>
      </c>
      <c r="AA477" s="111">
        <v>55</v>
      </c>
      <c r="AB477" s="112">
        <v>28</v>
      </c>
      <c r="AC477" s="112">
        <v>44</v>
      </c>
      <c r="AD477" s="112">
        <v>20</v>
      </c>
      <c r="AE477" s="112">
        <v>29</v>
      </c>
      <c r="AF477" s="112">
        <v>25</v>
      </c>
      <c r="AG477" s="112">
        <v>46</v>
      </c>
      <c r="AH477" s="112">
        <v>17</v>
      </c>
      <c r="AI477" s="112">
        <v>57</v>
      </c>
      <c r="AJ477" s="112">
        <v>39</v>
      </c>
      <c r="AK477" s="112">
        <v>49</v>
      </c>
      <c r="AL477" s="112">
        <v>36</v>
      </c>
      <c r="AM477" s="83"/>
      <c r="AN477" s="14"/>
      <c r="AO477" s="14"/>
      <c r="AP477" s="14"/>
      <c r="AQ477" s="19"/>
      <c r="AR477" s="48"/>
    </row>
    <row r="478" spans="1:44" hidden="1" x14ac:dyDescent="0.25">
      <c r="A478" s="81" t="s">
        <v>176</v>
      </c>
      <c r="B478" s="81" t="s">
        <v>494</v>
      </c>
      <c r="C478" s="95" t="s">
        <v>54</v>
      </c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>
        <v>1</v>
      </c>
      <c r="W478" s="120">
        <v>0</v>
      </c>
      <c r="X478" s="120">
        <v>0</v>
      </c>
      <c r="Y478" s="111">
        <v>1</v>
      </c>
      <c r="Z478" s="111">
        <v>0</v>
      </c>
      <c r="AA478" s="111">
        <v>0</v>
      </c>
      <c r="AB478" s="112">
        <v>0</v>
      </c>
      <c r="AC478" s="112">
        <v>0</v>
      </c>
      <c r="AD478" s="112">
        <v>0</v>
      </c>
      <c r="AE478" s="112">
        <v>0</v>
      </c>
      <c r="AF478" s="112">
        <v>0</v>
      </c>
      <c r="AG478" s="112">
        <v>0</v>
      </c>
      <c r="AH478" s="112"/>
      <c r="AI478" s="112"/>
      <c r="AJ478" s="112">
        <v>0</v>
      </c>
      <c r="AK478" s="112"/>
      <c r="AL478" s="112"/>
      <c r="AM478" s="83"/>
      <c r="AN478" s="14"/>
      <c r="AO478" s="14"/>
      <c r="AP478" s="14"/>
      <c r="AQ478" s="19"/>
      <c r="AR478" s="48"/>
    </row>
    <row r="479" spans="1:44" ht="25.5" hidden="1" x14ac:dyDescent="0.25">
      <c r="A479" s="81" t="s">
        <v>178</v>
      </c>
      <c r="B479" s="81" t="s">
        <v>495</v>
      </c>
      <c r="C479" s="95" t="s">
        <v>89</v>
      </c>
      <c r="D479" s="120">
        <v>2</v>
      </c>
      <c r="E479" s="120">
        <v>2</v>
      </c>
      <c r="F479" s="120">
        <v>2</v>
      </c>
      <c r="G479" s="120">
        <v>3</v>
      </c>
      <c r="H479" s="120">
        <v>5</v>
      </c>
      <c r="I479" s="120">
        <v>3</v>
      </c>
      <c r="J479" s="120">
        <v>3</v>
      </c>
      <c r="K479" s="120">
        <v>2</v>
      </c>
      <c r="L479" s="120">
        <v>4</v>
      </c>
      <c r="M479" s="120"/>
      <c r="N479" s="120">
        <v>161</v>
      </c>
      <c r="O479" s="120">
        <v>15</v>
      </c>
      <c r="P479" s="120">
        <v>9</v>
      </c>
      <c r="Q479" s="120">
        <v>5</v>
      </c>
      <c r="R479" s="120">
        <v>3</v>
      </c>
      <c r="S479" s="120">
        <v>5</v>
      </c>
      <c r="T479" s="120">
        <v>2</v>
      </c>
      <c r="U479" s="120">
        <v>4</v>
      </c>
      <c r="V479" s="120">
        <v>3</v>
      </c>
      <c r="W479" s="120">
        <v>4</v>
      </c>
      <c r="X479" s="120">
        <v>0</v>
      </c>
      <c r="Y479" s="111"/>
      <c r="Z479" s="111">
        <v>5</v>
      </c>
      <c r="AA479" s="111">
        <v>0</v>
      </c>
      <c r="AB479" s="112">
        <v>0</v>
      </c>
      <c r="AC479" s="112">
        <v>0</v>
      </c>
      <c r="AD479" s="112">
        <v>0</v>
      </c>
      <c r="AE479" s="112">
        <v>0</v>
      </c>
      <c r="AF479" s="112">
        <v>0</v>
      </c>
      <c r="AG479" s="112">
        <v>0</v>
      </c>
      <c r="AH479" s="112"/>
      <c r="AI479" s="112"/>
      <c r="AJ479" s="112">
        <v>0</v>
      </c>
      <c r="AK479" s="112"/>
      <c r="AL479" s="112"/>
      <c r="AM479" s="83"/>
      <c r="AN479" s="14"/>
      <c r="AO479" s="14"/>
      <c r="AP479" s="14"/>
      <c r="AQ479" s="19"/>
      <c r="AR479" s="48"/>
    </row>
    <row r="480" spans="1:44" ht="25.5" hidden="1" x14ac:dyDescent="0.25">
      <c r="A480" s="81" t="s">
        <v>180</v>
      </c>
      <c r="B480" s="81" t="s">
        <v>496</v>
      </c>
      <c r="C480" s="95" t="s">
        <v>55</v>
      </c>
      <c r="D480" s="120">
        <v>2</v>
      </c>
      <c r="E480" s="120">
        <v>4</v>
      </c>
      <c r="F480" s="120">
        <v>1</v>
      </c>
      <c r="G480" s="120">
        <v>2</v>
      </c>
      <c r="H480" s="120">
        <v>2</v>
      </c>
      <c r="I480" s="120">
        <v>5</v>
      </c>
      <c r="J480" s="120">
        <v>3</v>
      </c>
      <c r="K480" s="120">
        <v>3</v>
      </c>
      <c r="L480" s="120">
        <v>2</v>
      </c>
      <c r="M480" s="120"/>
      <c r="N480" s="120">
        <v>8</v>
      </c>
      <c r="O480" s="120">
        <v>0</v>
      </c>
      <c r="P480" s="120">
        <v>4</v>
      </c>
      <c r="Q480" s="120">
        <v>1</v>
      </c>
      <c r="R480" s="120">
        <v>8</v>
      </c>
      <c r="S480" s="120">
        <v>5</v>
      </c>
      <c r="T480" s="120">
        <v>10</v>
      </c>
      <c r="U480" s="120">
        <v>1</v>
      </c>
      <c r="V480" s="120">
        <v>5</v>
      </c>
      <c r="W480" s="120">
        <v>4</v>
      </c>
      <c r="X480" s="120">
        <v>2</v>
      </c>
      <c r="Y480" s="111">
        <v>6</v>
      </c>
      <c r="Z480" s="111">
        <v>6</v>
      </c>
      <c r="AA480" s="111">
        <v>4</v>
      </c>
      <c r="AB480" s="112">
        <v>6</v>
      </c>
      <c r="AC480" s="112">
        <v>3</v>
      </c>
      <c r="AD480" s="112">
        <v>5</v>
      </c>
      <c r="AE480" s="112">
        <v>3</v>
      </c>
      <c r="AF480" s="112">
        <v>2</v>
      </c>
      <c r="AG480" s="112">
        <v>1</v>
      </c>
      <c r="AH480" s="112">
        <v>1</v>
      </c>
      <c r="AI480" s="112">
        <v>2</v>
      </c>
      <c r="AJ480" s="112">
        <v>3</v>
      </c>
      <c r="AK480" s="112">
        <v>1</v>
      </c>
      <c r="AL480" s="112">
        <v>1</v>
      </c>
      <c r="AM480" s="83"/>
      <c r="AN480" s="14"/>
      <c r="AO480" s="14"/>
      <c r="AP480" s="14"/>
      <c r="AQ480" s="19"/>
      <c r="AR480" s="48"/>
    </row>
    <row r="481" spans="1:44" hidden="1" x14ac:dyDescent="0.25">
      <c r="A481" s="81" t="s">
        <v>182</v>
      </c>
      <c r="B481" s="81" t="s">
        <v>497</v>
      </c>
      <c r="C481" s="95" t="s">
        <v>57</v>
      </c>
      <c r="D481" s="120">
        <v>2</v>
      </c>
      <c r="E481" s="120">
        <v>2</v>
      </c>
      <c r="F481" s="120">
        <v>8</v>
      </c>
      <c r="G481" s="120">
        <v>6</v>
      </c>
      <c r="H481" s="120">
        <v>3</v>
      </c>
      <c r="I481" s="120">
        <v>3</v>
      </c>
      <c r="J481" s="120">
        <v>7</v>
      </c>
      <c r="K481" s="120">
        <v>8</v>
      </c>
      <c r="L481" s="120">
        <v>11</v>
      </c>
      <c r="M481" s="120"/>
      <c r="N481" s="120">
        <v>0</v>
      </c>
      <c r="O481" s="120">
        <v>0</v>
      </c>
      <c r="P481" s="120">
        <v>5</v>
      </c>
      <c r="Q481" s="120">
        <v>20</v>
      </c>
      <c r="R481" s="120">
        <v>13</v>
      </c>
      <c r="S481" s="120">
        <v>9</v>
      </c>
      <c r="T481" s="120">
        <v>8</v>
      </c>
      <c r="U481" s="120">
        <v>10</v>
      </c>
      <c r="V481" s="120">
        <v>10</v>
      </c>
      <c r="W481" s="120"/>
      <c r="X481" s="120">
        <v>0</v>
      </c>
      <c r="Y481" s="111">
        <v>19</v>
      </c>
      <c r="Z481" s="111">
        <v>9</v>
      </c>
      <c r="AA481" s="111">
        <v>8</v>
      </c>
      <c r="AB481" s="112">
        <v>7</v>
      </c>
      <c r="AC481" s="112">
        <v>7</v>
      </c>
      <c r="AD481" s="112">
        <v>10</v>
      </c>
      <c r="AE481" s="112">
        <v>12</v>
      </c>
      <c r="AF481" s="112">
        <v>13</v>
      </c>
      <c r="AG481" s="112">
        <v>5</v>
      </c>
      <c r="AH481">
        <v>4</v>
      </c>
      <c r="AI481" s="195">
        <v>8</v>
      </c>
      <c r="AJ481" s="112">
        <v>6</v>
      </c>
      <c r="AK481" s="112">
        <v>14</v>
      </c>
      <c r="AL481" s="112">
        <v>10</v>
      </c>
      <c r="AM481" s="83"/>
      <c r="AN481" s="14"/>
      <c r="AO481" s="14"/>
      <c r="AP481" s="14"/>
      <c r="AQ481" s="19"/>
      <c r="AR481" s="48"/>
    </row>
    <row r="482" spans="1:44" hidden="1" x14ac:dyDescent="0.25">
      <c r="A482" s="81" t="s">
        <v>184</v>
      </c>
      <c r="B482" s="81" t="s">
        <v>498</v>
      </c>
      <c r="C482" s="95" t="s">
        <v>59</v>
      </c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>
        <v>5</v>
      </c>
      <c r="P482" s="120">
        <v>1</v>
      </c>
      <c r="Q482" s="120">
        <v>4</v>
      </c>
      <c r="R482" s="120">
        <v>6</v>
      </c>
      <c r="S482" s="120">
        <v>9</v>
      </c>
      <c r="T482" s="120">
        <v>11</v>
      </c>
      <c r="U482" s="120">
        <v>14</v>
      </c>
      <c r="V482" s="120">
        <v>16</v>
      </c>
      <c r="W482" s="120">
        <v>10</v>
      </c>
      <c r="X482" s="120">
        <v>0</v>
      </c>
      <c r="Y482" s="111">
        <v>13</v>
      </c>
      <c r="Z482" s="111">
        <v>9</v>
      </c>
      <c r="AA482" s="111">
        <v>10</v>
      </c>
      <c r="AB482" s="112">
        <v>8</v>
      </c>
      <c r="AC482" s="112">
        <v>12</v>
      </c>
      <c r="AD482" s="112">
        <v>6</v>
      </c>
      <c r="AE482" s="112">
        <v>9</v>
      </c>
      <c r="AF482" s="112">
        <v>10</v>
      </c>
      <c r="AG482" s="112">
        <v>9</v>
      </c>
      <c r="AH482">
        <v>10</v>
      </c>
      <c r="AI482" s="195">
        <v>23</v>
      </c>
      <c r="AJ482" s="112">
        <v>8</v>
      </c>
      <c r="AK482" s="112">
        <v>14</v>
      </c>
      <c r="AL482" s="112">
        <v>9</v>
      </c>
      <c r="AM482" s="83"/>
      <c r="AN482" s="14"/>
      <c r="AO482" s="14"/>
      <c r="AP482" s="14"/>
      <c r="AQ482" s="19"/>
      <c r="AR482" s="48"/>
    </row>
    <row r="483" spans="1:44" hidden="1" x14ac:dyDescent="0.25">
      <c r="A483" s="81" t="s">
        <v>186</v>
      </c>
      <c r="B483" s="81" t="s">
        <v>499</v>
      </c>
      <c r="C483" s="95" t="s">
        <v>61</v>
      </c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99">
        <v>38</v>
      </c>
      <c r="X483" s="99">
        <v>38</v>
      </c>
      <c r="Y483" s="112">
        <v>108</v>
      </c>
      <c r="Z483" s="112">
        <v>108</v>
      </c>
      <c r="AA483" s="112">
        <v>119</v>
      </c>
      <c r="AB483" s="112">
        <v>116</v>
      </c>
      <c r="AC483" s="112">
        <v>123</v>
      </c>
      <c r="AD483" s="111">
        <v>128</v>
      </c>
      <c r="AE483" s="116">
        <v>130</v>
      </c>
      <c r="AF483" s="112">
        <v>0</v>
      </c>
      <c r="AG483" s="112"/>
      <c r="AH483" s="112">
        <v>77</v>
      </c>
      <c r="AI483" s="112"/>
      <c r="AJ483" s="112">
        <v>0</v>
      </c>
      <c r="AK483" s="112"/>
      <c r="AL483" s="112"/>
      <c r="AM483" s="83"/>
      <c r="AN483" s="14"/>
      <c r="AO483" s="14"/>
      <c r="AP483" s="14"/>
      <c r="AQ483" s="19"/>
      <c r="AR483" s="48"/>
    </row>
    <row r="484" spans="1:44" ht="25.5" hidden="1" x14ac:dyDescent="0.25">
      <c r="A484" s="81" t="s">
        <v>188</v>
      </c>
      <c r="B484" s="81" t="s">
        <v>500</v>
      </c>
      <c r="C484" s="95" t="s">
        <v>63</v>
      </c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99">
        <v>37</v>
      </c>
      <c r="V484" s="99">
        <v>43</v>
      </c>
      <c r="W484" s="99">
        <v>29</v>
      </c>
      <c r="X484" s="99">
        <v>23</v>
      </c>
      <c r="Y484" s="111">
        <v>15</v>
      </c>
      <c r="Z484" s="111">
        <v>14</v>
      </c>
      <c r="AA484" s="111">
        <v>11</v>
      </c>
      <c r="AB484" s="112">
        <v>5</v>
      </c>
      <c r="AC484" s="112">
        <v>8</v>
      </c>
      <c r="AD484" s="112">
        <v>6</v>
      </c>
      <c r="AE484" s="116">
        <v>6</v>
      </c>
      <c r="AF484" s="112">
        <v>6</v>
      </c>
      <c r="AG484" s="112">
        <v>3</v>
      </c>
      <c r="AH484" s="112">
        <v>1</v>
      </c>
      <c r="AI484" s="112"/>
      <c r="AJ484" s="112">
        <v>0</v>
      </c>
      <c r="AK484" s="112"/>
      <c r="AL484" s="112"/>
      <c r="AM484" s="83"/>
      <c r="AN484" s="14"/>
      <c r="AO484" s="14"/>
      <c r="AP484" s="14"/>
      <c r="AQ484" s="19"/>
      <c r="AR484" s="48"/>
    </row>
    <row r="485" spans="1:44" hidden="1" x14ac:dyDescent="0.25">
      <c r="A485" s="81" t="s">
        <v>190</v>
      </c>
      <c r="B485" s="81" t="s">
        <v>501</v>
      </c>
      <c r="C485" s="106" t="s">
        <v>65</v>
      </c>
      <c r="D485" s="99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112"/>
      <c r="Z485" s="112"/>
      <c r="AA485" s="112"/>
      <c r="AB485" s="112"/>
      <c r="AC485" s="112"/>
      <c r="AD485" s="112"/>
      <c r="AE485" s="112">
        <v>2</v>
      </c>
      <c r="AF485" s="112">
        <v>0</v>
      </c>
      <c r="AG485" s="112">
        <v>1</v>
      </c>
      <c r="AH485" s="112"/>
      <c r="AI485" s="112"/>
      <c r="AJ485" s="112">
        <v>0</v>
      </c>
      <c r="AK485" s="112"/>
      <c r="AL485" s="112">
        <v>1</v>
      </c>
      <c r="AM485" s="83"/>
      <c r="AN485" s="14"/>
      <c r="AO485" s="14"/>
      <c r="AP485" s="14"/>
      <c r="AQ485" s="19"/>
      <c r="AR485" s="48"/>
    </row>
    <row r="486" spans="1:44" hidden="1" x14ac:dyDescent="0.25">
      <c r="A486" s="81"/>
      <c r="B486" s="81"/>
      <c r="C486" s="106" t="s">
        <v>657</v>
      </c>
      <c r="D486" s="99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112"/>
      <c r="Z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  <c r="AJ486" s="112"/>
      <c r="AK486" s="112"/>
      <c r="AL486" s="112">
        <v>2</v>
      </c>
      <c r="AM486" s="83"/>
      <c r="AN486" s="14"/>
      <c r="AO486" s="14"/>
      <c r="AP486" s="14"/>
      <c r="AQ486" s="19"/>
      <c r="AR486" s="48"/>
    </row>
    <row r="487" spans="1:44" hidden="1" x14ac:dyDescent="0.25">
      <c r="A487" s="81"/>
      <c r="B487" s="117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83"/>
      <c r="AN487" s="14"/>
      <c r="AO487" s="14"/>
      <c r="AP487" s="14"/>
      <c r="AQ487" s="19"/>
      <c r="AR487" s="48"/>
    </row>
    <row r="488" spans="1:44" hidden="1" x14ac:dyDescent="0.25">
      <c r="A488" s="20">
        <v>1</v>
      </c>
      <c r="B488" s="81">
        <f>B473+1</f>
        <v>32</v>
      </c>
      <c r="C488" s="119" t="s">
        <v>75</v>
      </c>
      <c r="D488" s="20">
        <v>1143</v>
      </c>
      <c r="E488" s="20">
        <v>1</v>
      </c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83"/>
      <c r="AN488" s="14"/>
      <c r="AO488" s="14"/>
      <c r="AP488" s="14"/>
      <c r="AQ488" s="19"/>
      <c r="AR488" s="48"/>
    </row>
    <row r="489" spans="1:44" ht="25.5" hidden="1" x14ac:dyDescent="0.25">
      <c r="A489" s="18"/>
      <c r="B489" s="117"/>
      <c r="C489" s="95"/>
      <c r="D489" s="96" t="s">
        <v>40</v>
      </c>
      <c r="E489" s="96" t="s">
        <v>41</v>
      </c>
      <c r="F489" s="96" t="s">
        <v>42</v>
      </c>
      <c r="G489" s="96" t="s">
        <v>43</v>
      </c>
      <c r="H489" s="96" t="s">
        <v>44</v>
      </c>
      <c r="I489" s="96" t="s">
        <v>45</v>
      </c>
      <c r="J489" s="96" t="s">
        <v>46</v>
      </c>
      <c r="K489" s="96" t="s">
        <v>47</v>
      </c>
      <c r="L489" s="96" t="s">
        <v>48</v>
      </c>
      <c r="M489" s="96"/>
      <c r="N489" s="96" t="s">
        <v>49</v>
      </c>
      <c r="O489" s="96" t="s">
        <v>19</v>
      </c>
      <c r="P489" s="96" t="s">
        <v>20</v>
      </c>
      <c r="Q489" s="96" t="s">
        <v>21</v>
      </c>
      <c r="R489" s="96" t="s">
        <v>22</v>
      </c>
      <c r="S489" s="96" t="s">
        <v>23</v>
      </c>
      <c r="T489" s="96" t="s">
        <v>24</v>
      </c>
      <c r="U489" s="96" t="s">
        <v>25</v>
      </c>
      <c r="V489" s="96" t="s">
        <v>26</v>
      </c>
      <c r="W489" s="96" t="s">
        <v>27</v>
      </c>
      <c r="X489" s="96" t="s">
        <v>28</v>
      </c>
      <c r="Y489" s="110" t="s">
        <v>29</v>
      </c>
      <c r="Z489" s="110" t="s">
        <v>3</v>
      </c>
      <c r="AA489" s="110" t="s">
        <v>4</v>
      </c>
      <c r="AB489" s="110" t="s">
        <v>5</v>
      </c>
      <c r="AC489" s="110" t="s">
        <v>6</v>
      </c>
      <c r="AD489" s="110" t="s">
        <v>7</v>
      </c>
      <c r="AE489" s="110" t="s">
        <v>8</v>
      </c>
      <c r="AF489" s="110" t="s">
        <v>166</v>
      </c>
      <c r="AG489" s="110" t="s">
        <v>624</v>
      </c>
      <c r="AH489" s="110" t="s">
        <v>633</v>
      </c>
      <c r="AI489" s="110" t="s">
        <v>644</v>
      </c>
      <c r="AJ489" s="110" t="s">
        <v>646</v>
      </c>
      <c r="AK489" s="110"/>
      <c r="AL489" s="110"/>
      <c r="AM489" s="83"/>
      <c r="AN489" s="14"/>
      <c r="AO489" s="14"/>
      <c r="AP489" s="14"/>
      <c r="AQ489" s="19"/>
      <c r="AR489" s="48"/>
    </row>
    <row r="490" spans="1:44" hidden="1" x14ac:dyDescent="0.25">
      <c r="A490" s="81" t="s">
        <v>170</v>
      </c>
      <c r="B490" s="81" t="s">
        <v>502</v>
      </c>
      <c r="C490" s="95" t="s">
        <v>9</v>
      </c>
      <c r="D490" s="120">
        <v>295</v>
      </c>
      <c r="E490" s="120">
        <v>266</v>
      </c>
      <c r="F490" s="120">
        <v>382</v>
      </c>
      <c r="G490" s="120">
        <v>298</v>
      </c>
      <c r="H490" s="120">
        <v>363</v>
      </c>
      <c r="I490" s="120">
        <v>324</v>
      </c>
      <c r="J490" s="120">
        <v>448</v>
      </c>
      <c r="K490" s="120">
        <v>311</v>
      </c>
      <c r="L490" s="120">
        <v>386</v>
      </c>
      <c r="M490" s="120"/>
      <c r="N490" s="120">
        <v>262</v>
      </c>
      <c r="O490" s="120">
        <v>448</v>
      </c>
      <c r="P490" s="120">
        <v>240</v>
      </c>
      <c r="Q490" s="120">
        <v>352</v>
      </c>
      <c r="R490" s="120">
        <v>237</v>
      </c>
      <c r="S490" s="120">
        <v>337</v>
      </c>
      <c r="T490" s="120">
        <v>198</v>
      </c>
      <c r="U490" s="120">
        <v>280</v>
      </c>
      <c r="V490" s="120">
        <v>180</v>
      </c>
      <c r="W490" s="120">
        <v>254</v>
      </c>
      <c r="X490" s="120">
        <v>114</v>
      </c>
      <c r="Y490" s="111">
        <v>272</v>
      </c>
      <c r="Z490" s="111">
        <v>101</v>
      </c>
      <c r="AA490" s="111">
        <v>172</v>
      </c>
      <c r="AB490" s="112">
        <v>85</v>
      </c>
      <c r="AC490" s="112">
        <v>179</v>
      </c>
      <c r="AD490" s="112">
        <v>77</v>
      </c>
      <c r="AE490" s="113">
        <v>115</v>
      </c>
      <c r="AF490" s="113">
        <v>93</v>
      </c>
      <c r="AG490" s="113">
        <v>107</v>
      </c>
      <c r="AH490" s="113">
        <v>58</v>
      </c>
      <c r="AI490" s="113">
        <v>111</v>
      </c>
      <c r="AJ490" s="113">
        <v>87</v>
      </c>
      <c r="AK490" s="113">
        <v>123</v>
      </c>
      <c r="AL490" s="113">
        <v>94</v>
      </c>
      <c r="AM490" s="83"/>
      <c r="AN490" s="14"/>
      <c r="AO490" s="14"/>
      <c r="AP490" s="14"/>
      <c r="AQ490" s="19"/>
      <c r="AR490" s="48"/>
    </row>
    <row r="491" spans="1:44" hidden="1" x14ac:dyDescent="0.25">
      <c r="A491" s="81" t="s">
        <v>172</v>
      </c>
      <c r="B491" s="81" t="s">
        <v>503</v>
      </c>
      <c r="C491" s="95" t="s">
        <v>10</v>
      </c>
      <c r="D491" s="120">
        <v>254</v>
      </c>
      <c r="E491" s="120">
        <v>237</v>
      </c>
      <c r="F491" s="120">
        <v>362</v>
      </c>
      <c r="G491" s="120">
        <v>267</v>
      </c>
      <c r="H491" s="120">
        <v>357</v>
      </c>
      <c r="I491" s="120">
        <v>320</v>
      </c>
      <c r="J491" s="120">
        <v>445</v>
      </c>
      <c r="K491" s="120">
        <v>310</v>
      </c>
      <c r="L491" s="120">
        <v>382</v>
      </c>
      <c r="M491" s="120"/>
      <c r="N491" s="120">
        <v>260</v>
      </c>
      <c r="O491" s="120">
        <v>445</v>
      </c>
      <c r="P491" s="120">
        <v>238</v>
      </c>
      <c r="Q491" s="120">
        <v>349</v>
      </c>
      <c r="R491" s="120">
        <v>235</v>
      </c>
      <c r="S491" s="120">
        <v>334</v>
      </c>
      <c r="T491" s="120">
        <v>196</v>
      </c>
      <c r="U491" s="120">
        <v>278</v>
      </c>
      <c r="V491" s="120">
        <v>178</v>
      </c>
      <c r="W491" s="120">
        <v>252</v>
      </c>
      <c r="X491" s="120">
        <v>97</v>
      </c>
      <c r="Y491" s="111">
        <v>213</v>
      </c>
      <c r="Z491" s="111">
        <v>89</v>
      </c>
      <c r="AA491" s="111">
        <v>153</v>
      </c>
      <c r="AB491" s="112">
        <v>75</v>
      </c>
      <c r="AC491" s="112">
        <v>163</v>
      </c>
      <c r="AD491" s="112">
        <v>76</v>
      </c>
      <c r="AE491" s="112">
        <v>96</v>
      </c>
      <c r="AF491" s="112">
        <v>87</v>
      </c>
      <c r="AG491" s="112">
        <v>89</v>
      </c>
      <c r="AH491" s="112">
        <v>49</v>
      </c>
      <c r="AI491" s="112">
        <v>95</v>
      </c>
      <c r="AJ491" s="112">
        <v>73</v>
      </c>
      <c r="AK491" s="112">
        <v>106</v>
      </c>
      <c r="AL491" s="112">
        <v>74</v>
      </c>
      <c r="AM491" s="83"/>
      <c r="AN491" s="14"/>
      <c r="AO491" s="14"/>
      <c r="AP491" s="14"/>
      <c r="AQ491" s="19"/>
      <c r="AR491" s="48"/>
    </row>
    <row r="492" spans="1:44" hidden="1" x14ac:dyDescent="0.25">
      <c r="A492" s="81" t="s">
        <v>174</v>
      </c>
      <c r="B492" s="81" t="s">
        <v>504</v>
      </c>
      <c r="C492" s="95" t="s">
        <v>53</v>
      </c>
      <c r="D492" s="120">
        <v>162</v>
      </c>
      <c r="E492" s="120">
        <v>115</v>
      </c>
      <c r="F492" s="120">
        <v>209</v>
      </c>
      <c r="G492" s="120">
        <v>136</v>
      </c>
      <c r="H492" s="120">
        <v>184</v>
      </c>
      <c r="I492" s="120">
        <v>136</v>
      </c>
      <c r="J492" s="120">
        <v>227</v>
      </c>
      <c r="K492" s="120">
        <v>157</v>
      </c>
      <c r="L492" s="120">
        <v>182</v>
      </c>
      <c r="M492" s="120"/>
      <c r="N492" s="120">
        <v>101</v>
      </c>
      <c r="O492" s="120">
        <v>194</v>
      </c>
      <c r="P492" s="120">
        <v>107</v>
      </c>
      <c r="Q492" s="120">
        <v>152</v>
      </c>
      <c r="R492" s="120">
        <v>92</v>
      </c>
      <c r="S492" s="120">
        <v>160</v>
      </c>
      <c r="T492" s="120">
        <v>68</v>
      </c>
      <c r="U492" s="120">
        <v>142</v>
      </c>
      <c r="V492" s="120">
        <v>59</v>
      </c>
      <c r="W492" s="120">
        <v>152</v>
      </c>
      <c r="X492" s="120">
        <v>62</v>
      </c>
      <c r="Y492" s="111">
        <v>143</v>
      </c>
      <c r="Z492" s="111">
        <v>50</v>
      </c>
      <c r="AA492" s="111">
        <v>99</v>
      </c>
      <c r="AB492" s="112">
        <v>54</v>
      </c>
      <c r="AC492" s="112">
        <v>93</v>
      </c>
      <c r="AD492" s="112">
        <v>49</v>
      </c>
      <c r="AE492" s="112">
        <v>60</v>
      </c>
      <c r="AF492" s="112">
        <v>48</v>
      </c>
      <c r="AG492" s="112">
        <v>57</v>
      </c>
      <c r="AH492" s="112">
        <v>31</v>
      </c>
      <c r="AI492" s="112">
        <v>72</v>
      </c>
      <c r="AJ492" s="112">
        <v>57</v>
      </c>
      <c r="AK492" s="112">
        <v>68</v>
      </c>
      <c r="AL492" s="112">
        <v>53</v>
      </c>
      <c r="AM492" s="83"/>
      <c r="AN492" s="14"/>
      <c r="AO492" s="14"/>
      <c r="AP492" s="14"/>
      <c r="AQ492" s="19"/>
      <c r="AR492" s="48"/>
    </row>
    <row r="493" spans="1:44" hidden="1" x14ac:dyDescent="0.25">
      <c r="A493" s="81" t="s">
        <v>176</v>
      </c>
      <c r="B493" s="81" t="s">
        <v>505</v>
      </c>
      <c r="C493" s="95" t="s">
        <v>54</v>
      </c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>
        <v>0</v>
      </c>
      <c r="Y493" s="111">
        <v>0</v>
      </c>
      <c r="Z493" s="111">
        <v>0</v>
      </c>
      <c r="AA493" s="111">
        <v>0</v>
      </c>
      <c r="AB493" s="112">
        <v>0</v>
      </c>
      <c r="AC493" s="112">
        <v>0</v>
      </c>
      <c r="AD493" s="112">
        <v>0</v>
      </c>
      <c r="AE493" s="112">
        <v>0</v>
      </c>
      <c r="AF493" s="112">
        <v>0</v>
      </c>
      <c r="AG493" s="112">
        <v>0</v>
      </c>
      <c r="AH493" s="112"/>
      <c r="AI493" s="112"/>
      <c r="AJ493" s="112">
        <v>0</v>
      </c>
      <c r="AK493" s="112"/>
      <c r="AL493" s="112"/>
      <c r="AM493" s="83"/>
      <c r="AN493" s="14"/>
      <c r="AO493" s="14"/>
      <c r="AP493" s="14"/>
      <c r="AQ493" s="19"/>
      <c r="AR493" s="48"/>
    </row>
    <row r="494" spans="1:44" ht="25.5" hidden="1" x14ac:dyDescent="0.25">
      <c r="A494" s="81" t="s">
        <v>178</v>
      </c>
      <c r="B494" s="81" t="s">
        <v>506</v>
      </c>
      <c r="C494" s="95" t="s">
        <v>89</v>
      </c>
      <c r="D494" s="120">
        <v>9</v>
      </c>
      <c r="E494" s="120">
        <v>20</v>
      </c>
      <c r="F494" s="120">
        <v>11</v>
      </c>
      <c r="G494" s="120">
        <v>17</v>
      </c>
      <c r="H494" s="120">
        <v>21</v>
      </c>
      <c r="I494" s="120">
        <v>41</v>
      </c>
      <c r="J494" s="120">
        <v>22</v>
      </c>
      <c r="K494" s="120">
        <v>29</v>
      </c>
      <c r="L494" s="120">
        <v>21</v>
      </c>
      <c r="M494" s="120"/>
      <c r="N494" s="120">
        <v>36</v>
      </c>
      <c r="O494" s="120">
        <v>98</v>
      </c>
      <c r="P494" s="120">
        <v>66</v>
      </c>
      <c r="Q494" s="120">
        <v>18</v>
      </c>
      <c r="R494" s="120">
        <v>20</v>
      </c>
      <c r="S494" s="120">
        <v>15</v>
      </c>
      <c r="T494" s="120">
        <v>10</v>
      </c>
      <c r="U494" s="120">
        <v>10</v>
      </c>
      <c r="V494" s="120">
        <v>10</v>
      </c>
      <c r="W494" s="120">
        <v>8</v>
      </c>
      <c r="X494" s="120">
        <v>0</v>
      </c>
      <c r="Y494" s="111">
        <v>0</v>
      </c>
      <c r="Z494" s="111">
        <v>5</v>
      </c>
      <c r="AA494" s="111">
        <v>0</v>
      </c>
      <c r="AB494" s="112">
        <v>0</v>
      </c>
      <c r="AC494" s="112">
        <v>0</v>
      </c>
      <c r="AD494" s="112">
        <v>0</v>
      </c>
      <c r="AE494" s="112">
        <v>0</v>
      </c>
      <c r="AF494" s="112">
        <v>0</v>
      </c>
      <c r="AG494" s="112">
        <v>0</v>
      </c>
      <c r="AH494" s="112"/>
      <c r="AI494" s="112"/>
      <c r="AJ494" s="112">
        <v>0</v>
      </c>
      <c r="AK494" s="112"/>
      <c r="AL494" s="112"/>
      <c r="AM494" s="83"/>
      <c r="AN494" s="14"/>
      <c r="AO494" s="14"/>
      <c r="AP494" s="14"/>
      <c r="AQ494" s="19"/>
      <c r="AR494" s="48"/>
    </row>
    <row r="495" spans="1:44" ht="25.5" hidden="1" x14ac:dyDescent="0.25">
      <c r="A495" s="81" t="s">
        <v>180</v>
      </c>
      <c r="B495" s="81" t="s">
        <v>507</v>
      </c>
      <c r="C495" s="95" t="s">
        <v>55</v>
      </c>
      <c r="D495" s="120">
        <v>9</v>
      </c>
      <c r="E495" s="120">
        <v>16</v>
      </c>
      <c r="F495" s="120">
        <v>6</v>
      </c>
      <c r="G495" s="120">
        <v>11</v>
      </c>
      <c r="H495" s="120">
        <v>10</v>
      </c>
      <c r="I495" s="120">
        <v>16</v>
      </c>
      <c r="J495" s="120">
        <v>16</v>
      </c>
      <c r="K495" s="120">
        <v>15</v>
      </c>
      <c r="L495" s="120">
        <v>19</v>
      </c>
      <c r="M495" s="120"/>
      <c r="N495" s="120">
        <v>17</v>
      </c>
      <c r="O495" s="120">
        <v>11</v>
      </c>
      <c r="P495" s="120">
        <v>13</v>
      </c>
      <c r="Q495" s="120">
        <v>9</v>
      </c>
      <c r="R495" s="120">
        <v>8</v>
      </c>
      <c r="S495" s="120">
        <v>10</v>
      </c>
      <c r="T495" s="120">
        <v>11</v>
      </c>
      <c r="U495" s="120">
        <v>10</v>
      </c>
      <c r="V495" s="120">
        <v>8</v>
      </c>
      <c r="W495" s="120">
        <v>5</v>
      </c>
      <c r="X495" s="120">
        <v>3</v>
      </c>
      <c r="Y495" s="111">
        <v>4</v>
      </c>
      <c r="Z495" s="111">
        <v>4</v>
      </c>
      <c r="AA495" s="111">
        <v>3</v>
      </c>
      <c r="AB495" s="112">
        <v>5</v>
      </c>
      <c r="AC495" s="112">
        <v>0</v>
      </c>
      <c r="AD495" s="112">
        <v>4</v>
      </c>
      <c r="AE495" s="112">
        <v>6</v>
      </c>
      <c r="AF495" s="112">
        <v>5</v>
      </c>
      <c r="AG495" s="112">
        <v>6</v>
      </c>
      <c r="AH495" s="112"/>
      <c r="AI495" s="112">
        <v>2</v>
      </c>
      <c r="AJ495" s="112">
        <v>3</v>
      </c>
      <c r="AK495" s="112">
        <v>3</v>
      </c>
      <c r="AL495" s="112">
        <v>1</v>
      </c>
      <c r="AM495" s="83"/>
      <c r="AN495" s="14"/>
      <c r="AO495" s="14"/>
      <c r="AP495" s="14"/>
      <c r="AQ495" s="19"/>
      <c r="AR495" s="48"/>
    </row>
    <row r="496" spans="1:44" hidden="1" x14ac:dyDescent="0.25">
      <c r="A496" s="81" t="s">
        <v>182</v>
      </c>
      <c r="B496" s="81" t="s">
        <v>508</v>
      </c>
      <c r="C496" s="95" t="s">
        <v>57</v>
      </c>
      <c r="D496" s="120">
        <v>36</v>
      </c>
      <c r="E496" s="120">
        <v>58</v>
      </c>
      <c r="F496" s="120">
        <v>40</v>
      </c>
      <c r="G496" s="120">
        <v>26</v>
      </c>
      <c r="H496" s="120">
        <v>53</v>
      </c>
      <c r="I496" s="120">
        <v>66</v>
      </c>
      <c r="J496" s="120">
        <v>54</v>
      </c>
      <c r="K496" s="120">
        <v>66</v>
      </c>
      <c r="L496" s="120">
        <v>51</v>
      </c>
      <c r="M496" s="120"/>
      <c r="N496" s="120">
        <v>35</v>
      </c>
      <c r="O496" s="120">
        <v>27</v>
      </c>
      <c r="P496" s="120">
        <v>15</v>
      </c>
      <c r="Q496" s="120">
        <v>46</v>
      </c>
      <c r="R496" s="120">
        <v>33</v>
      </c>
      <c r="S496" s="120">
        <v>35</v>
      </c>
      <c r="T496" s="120">
        <v>27</v>
      </c>
      <c r="U496" s="120">
        <v>30</v>
      </c>
      <c r="V496" s="120">
        <v>40</v>
      </c>
      <c r="W496" s="120">
        <v>24</v>
      </c>
      <c r="X496" s="120">
        <v>0</v>
      </c>
      <c r="Y496" s="111">
        <v>33</v>
      </c>
      <c r="Z496" s="111">
        <v>15</v>
      </c>
      <c r="AA496" s="111">
        <v>14</v>
      </c>
      <c r="AB496" s="112">
        <v>30</v>
      </c>
      <c r="AC496" s="112">
        <v>15</v>
      </c>
      <c r="AD496" s="112">
        <v>24</v>
      </c>
      <c r="AE496" s="112">
        <v>19</v>
      </c>
      <c r="AF496" s="112">
        <v>22</v>
      </c>
      <c r="AG496" s="112">
        <v>14</v>
      </c>
      <c r="AH496" s="112">
        <v>5</v>
      </c>
      <c r="AI496" s="112">
        <v>11</v>
      </c>
      <c r="AJ496" s="112">
        <v>8</v>
      </c>
      <c r="AK496" s="112">
        <v>13</v>
      </c>
      <c r="AL496" s="112">
        <v>20</v>
      </c>
      <c r="AM496" s="83"/>
      <c r="AN496" s="14"/>
      <c r="AO496" s="14"/>
      <c r="AP496" s="14"/>
      <c r="AQ496" s="19"/>
      <c r="AR496" s="48"/>
    </row>
    <row r="497" spans="1:44" hidden="1" x14ac:dyDescent="0.25">
      <c r="A497" s="81" t="s">
        <v>184</v>
      </c>
      <c r="B497" s="81" t="s">
        <v>509</v>
      </c>
      <c r="C497" s="95" t="s">
        <v>59</v>
      </c>
      <c r="D497" s="120"/>
      <c r="E497" s="120"/>
      <c r="F497" s="120"/>
      <c r="G497" s="120"/>
      <c r="H497" s="120"/>
      <c r="I497" s="120"/>
      <c r="J497" s="120"/>
      <c r="K497" s="120"/>
      <c r="L497" s="120">
        <v>5</v>
      </c>
      <c r="M497" s="120"/>
      <c r="N497" s="120"/>
      <c r="O497" s="120">
        <v>33</v>
      </c>
      <c r="P497" s="120">
        <v>24</v>
      </c>
      <c r="Q497" s="120">
        <v>27</v>
      </c>
      <c r="R497" s="120">
        <v>25</v>
      </c>
      <c r="S497" s="120">
        <v>42</v>
      </c>
      <c r="T497" s="120">
        <v>33</v>
      </c>
      <c r="U497" s="120">
        <v>30</v>
      </c>
      <c r="V497" s="120">
        <v>23</v>
      </c>
      <c r="W497" s="120">
        <v>16</v>
      </c>
      <c r="X497" s="120">
        <v>0</v>
      </c>
      <c r="Y497" s="111">
        <v>37</v>
      </c>
      <c r="Z497" s="111">
        <v>16</v>
      </c>
      <c r="AA497" s="111">
        <v>28</v>
      </c>
      <c r="AB497" s="112">
        <v>16</v>
      </c>
      <c r="AC497" s="112">
        <v>27</v>
      </c>
      <c r="AD497" s="112">
        <v>19</v>
      </c>
      <c r="AE497" s="112">
        <v>22</v>
      </c>
      <c r="AF497" s="112">
        <v>11</v>
      </c>
      <c r="AG497" s="112">
        <v>16</v>
      </c>
      <c r="AH497" s="112">
        <v>10</v>
      </c>
      <c r="AI497" s="112">
        <v>57</v>
      </c>
      <c r="AJ497" s="112">
        <v>22</v>
      </c>
      <c r="AK497" s="112">
        <v>19</v>
      </c>
      <c r="AL497" s="112">
        <v>10</v>
      </c>
      <c r="AM497" s="83"/>
      <c r="AN497" s="14"/>
      <c r="AO497" s="14"/>
      <c r="AP497" s="14"/>
      <c r="AQ497" s="19"/>
      <c r="AR497" s="48"/>
    </row>
    <row r="498" spans="1:44" hidden="1" x14ac:dyDescent="0.25">
      <c r="A498" s="81" t="s">
        <v>186</v>
      </c>
      <c r="B498" s="81" t="s">
        <v>510</v>
      </c>
      <c r="C498" s="95" t="s">
        <v>61</v>
      </c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99">
        <v>54</v>
      </c>
      <c r="X498" s="99">
        <v>54</v>
      </c>
      <c r="Y498" s="112">
        <v>93</v>
      </c>
      <c r="Z498" s="112">
        <v>92</v>
      </c>
      <c r="AA498" s="112">
        <v>91</v>
      </c>
      <c r="AB498" s="112">
        <v>85</v>
      </c>
      <c r="AC498" s="112">
        <v>104</v>
      </c>
      <c r="AD498" s="111">
        <v>106</v>
      </c>
      <c r="AE498" s="116">
        <v>72</v>
      </c>
      <c r="AF498" s="112">
        <v>0</v>
      </c>
      <c r="AG498" s="112"/>
      <c r="AH498" s="112">
        <v>21</v>
      </c>
      <c r="AI498" s="112"/>
      <c r="AJ498" s="112">
        <v>0</v>
      </c>
      <c r="AK498" s="112"/>
      <c r="AL498" s="112"/>
      <c r="AM498" s="83"/>
      <c r="AN498" s="14"/>
      <c r="AO498" s="14"/>
      <c r="AP498" s="14"/>
      <c r="AQ498" s="19"/>
      <c r="AR498" s="48"/>
    </row>
    <row r="499" spans="1:44" ht="25.5" hidden="1" x14ac:dyDescent="0.25">
      <c r="A499" s="81" t="s">
        <v>188</v>
      </c>
      <c r="B499" s="81" t="s">
        <v>511</v>
      </c>
      <c r="C499" s="95" t="s">
        <v>63</v>
      </c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99">
        <v>1</v>
      </c>
      <c r="V499" s="99"/>
      <c r="W499" s="99">
        <v>1</v>
      </c>
      <c r="X499" s="99"/>
      <c r="Y499" s="111">
        <v>114</v>
      </c>
      <c r="Z499" s="111">
        <v>24</v>
      </c>
      <c r="AA499" s="111">
        <v>60</v>
      </c>
      <c r="AB499" s="112">
        <v>41</v>
      </c>
      <c r="AC499" s="112">
        <v>36</v>
      </c>
      <c r="AD499" s="112">
        <v>21</v>
      </c>
      <c r="AE499" s="116">
        <v>24</v>
      </c>
      <c r="AF499" s="112">
        <v>20</v>
      </c>
      <c r="AG499" s="112">
        <v>14</v>
      </c>
      <c r="AH499" s="112">
        <v>13</v>
      </c>
      <c r="AI499" s="112"/>
      <c r="AJ499" s="112">
        <v>7</v>
      </c>
      <c r="AK499" s="112">
        <v>4</v>
      </c>
      <c r="AL499" s="112"/>
      <c r="AM499" s="83"/>
      <c r="AN499" s="14"/>
      <c r="AO499" s="14"/>
      <c r="AP499" s="14"/>
      <c r="AQ499" s="19"/>
      <c r="AR499" s="48"/>
    </row>
    <row r="500" spans="1:44" hidden="1" x14ac:dyDescent="0.25">
      <c r="A500" s="81" t="s">
        <v>190</v>
      </c>
      <c r="B500" s="81" t="s">
        <v>512</v>
      </c>
      <c r="C500" s="106" t="s">
        <v>65</v>
      </c>
      <c r="D500" s="99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112"/>
      <c r="Z500" s="112"/>
      <c r="AA500" s="112"/>
      <c r="AB500" s="112"/>
      <c r="AC500" s="112"/>
      <c r="AD500" s="112"/>
      <c r="AE500" s="112">
        <v>2</v>
      </c>
      <c r="AF500" s="112">
        <v>0</v>
      </c>
      <c r="AG500" s="112">
        <v>3</v>
      </c>
      <c r="AH500" s="112">
        <v>1</v>
      </c>
      <c r="AI500" s="112"/>
      <c r="AJ500" s="112">
        <v>3</v>
      </c>
      <c r="AK500" s="112">
        <v>3</v>
      </c>
      <c r="AL500" s="112">
        <v>3</v>
      </c>
      <c r="AM500" s="83"/>
      <c r="AN500" s="14"/>
      <c r="AO500" s="14"/>
      <c r="AP500" s="14"/>
      <c r="AQ500" s="19"/>
      <c r="AR500" s="48"/>
    </row>
    <row r="501" spans="1:44" hidden="1" x14ac:dyDescent="0.25">
      <c r="A501" s="81"/>
      <c r="B501" s="81"/>
      <c r="C501" s="106" t="s">
        <v>657</v>
      </c>
      <c r="D501" s="99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112"/>
      <c r="Z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  <c r="AJ501" s="112"/>
      <c r="AK501" s="112"/>
      <c r="AL501" s="112">
        <v>4</v>
      </c>
      <c r="AM501" s="83"/>
      <c r="AN501" s="14"/>
      <c r="AO501" s="14"/>
      <c r="AP501" s="14"/>
      <c r="AQ501" s="19"/>
      <c r="AR501" s="48"/>
    </row>
    <row r="502" spans="1:44" hidden="1" x14ac:dyDescent="0.25">
      <c r="A502" s="81"/>
      <c r="B502" s="117"/>
      <c r="C502" s="17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  <c r="AI502" s="108"/>
      <c r="AJ502" s="108"/>
      <c r="AK502" s="108"/>
      <c r="AL502" s="108"/>
      <c r="AM502" s="83"/>
      <c r="AN502" s="14"/>
      <c r="AO502" s="14"/>
      <c r="AP502" s="14"/>
      <c r="AQ502" s="19"/>
      <c r="AR502" s="48"/>
    </row>
    <row r="503" spans="1:44" hidden="1" x14ac:dyDescent="0.25">
      <c r="A503" s="20">
        <v>1</v>
      </c>
      <c r="B503" s="81">
        <f>B488+1</f>
        <v>33</v>
      </c>
      <c r="C503" s="119" t="s">
        <v>76</v>
      </c>
      <c r="D503" s="20">
        <v>1144</v>
      </c>
      <c r="E503" s="20">
        <v>1</v>
      </c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83"/>
      <c r="AN503" s="14"/>
      <c r="AO503" s="14"/>
      <c r="AP503" s="14"/>
      <c r="AQ503" s="19"/>
      <c r="AR503" s="48"/>
    </row>
    <row r="504" spans="1:44" ht="25.5" hidden="1" x14ac:dyDescent="0.25">
      <c r="A504" s="18"/>
      <c r="B504" s="117"/>
      <c r="C504" s="95"/>
      <c r="D504" s="96" t="s">
        <v>40</v>
      </c>
      <c r="E504" s="96" t="s">
        <v>41</v>
      </c>
      <c r="F504" s="96" t="s">
        <v>42</v>
      </c>
      <c r="G504" s="96" t="s">
        <v>43</v>
      </c>
      <c r="H504" s="96" t="s">
        <v>44</v>
      </c>
      <c r="I504" s="96" t="s">
        <v>45</v>
      </c>
      <c r="J504" s="96" t="s">
        <v>46</v>
      </c>
      <c r="K504" s="96" t="s">
        <v>47</v>
      </c>
      <c r="L504" s="96" t="s">
        <v>48</v>
      </c>
      <c r="M504" s="96"/>
      <c r="N504" s="96" t="s">
        <v>49</v>
      </c>
      <c r="O504" s="96" t="s">
        <v>19</v>
      </c>
      <c r="P504" s="96" t="s">
        <v>20</v>
      </c>
      <c r="Q504" s="96" t="s">
        <v>21</v>
      </c>
      <c r="R504" s="96" t="s">
        <v>22</v>
      </c>
      <c r="S504" s="96" t="s">
        <v>23</v>
      </c>
      <c r="T504" s="96" t="s">
        <v>24</v>
      </c>
      <c r="U504" s="96" t="s">
        <v>25</v>
      </c>
      <c r="V504" s="96" t="s">
        <v>26</v>
      </c>
      <c r="W504" s="96" t="s">
        <v>27</v>
      </c>
      <c r="X504" s="96" t="s">
        <v>28</v>
      </c>
      <c r="Y504" s="110" t="s">
        <v>29</v>
      </c>
      <c r="Z504" s="110" t="s">
        <v>3</v>
      </c>
      <c r="AA504" s="110" t="s">
        <v>4</v>
      </c>
      <c r="AB504" s="110" t="s">
        <v>5</v>
      </c>
      <c r="AC504" s="110" t="s">
        <v>6</v>
      </c>
      <c r="AD504" s="110" t="s">
        <v>7</v>
      </c>
      <c r="AE504" s="110" t="s">
        <v>8</v>
      </c>
      <c r="AF504" s="110" t="s">
        <v>166</v>
      </c>
      <c r="AG504" s="110" t="s">
        <v>624</v>
      </c>
      <c r="AH504" s="110" t="s">
        <v>633</v>
      </c>
      <c r="AI504" s="110" t="s">
        <v>644</v>
      </c>
      <c r="AJ504" s="110" t="s">
        <v>646</v>
      </c>
      <c r="AK504" s="110"/>
      <c r="AL504" s="110"/>
      <c r="AM504" s="83"/>
      <c r="AN504" s="14"/>
      <c r="AO504" s="14"/>
      <c r="AP504" s="14"/>
      <c r="AQ504" s="19"/>
      <c r="AR504" s="48"/>
    </row>
    <row r="505" spans="1:44" hidden="1" x14ac:dyDescent="0.25">
      <c r="A505" s="81" t="s">
        <v>170</v>
      </c>
      <c r="B505" s="81" t="s">
        <v>513</v>
      </c>
      <c r="C505" s="95" t="s">
        <v>9</v>
      </c>
      <c r="D505" s="120">
        <v>402</v>
      </c>
      <c r="E505" s="120">
        <v>347</v>
      </c>
      <c r="F505" s="120">
        <v>420</v>
      </c>
      <c r="G505" s="120">
        <v>392</v>
      </c>
      <c r="H505" s="120">
        <v>433</v>
      </c>
      <c r="I505" s="120">
        <v>345</v>
      </c>
      <c r="J505" s="120">
        <v>500</v>
      </c>
      <c r="K505" s="120">
        <v>367</v>
      </c>
      <c r="L505" s="120">
        <v>466</v>
      </c>
      <c r="M505" s="120"/>
      <c r="N505" s="120">
        <v>323</v>
      </c>
      <c r="O505" s="120">
        <v>378</v>
      </c>
      <c r="P505" s="120">
        <v>325</v>
      </c>
      <c r="Q505" s="120">
        <v>407</v>
      </c>
      <c r="R505" s="120">
        <v>267</v>
      </c>
      <c r="S505" s="120">
        <v>300</v>
      </c>
      <c r="T505" s="120">
        <v>213</v>
      </c>
      <c r="U505" s="120">
        <v>292</v>
      </c>
      <c r="V505" s="120">
        <v>207</v>
      </c>
      <c r="W505" s="120">
        <v>201</v>
      </c>
      <c r="X505" s="120">
        <v>113</v>
      </c>
      <c r="Y505" s="111">
        <v>209</v>
      </c>
      <c r="Z505" s="111">
        <v>125</v>
      </c>
      <c r="AA505" s="111">
        <v>141</v>
      </c>
      <c r="AB505" s="112">
        <v>76</v>
      </c>
      <c r="AC505" s="112">
        <v>117</v>
      </c>
      <c r="AD505" s="112">
        <v>63</v>
      </c>
      <c r="AE505" s="113">
        <v>75</v>
      </c>
      <c r="AF505" s="113">
        <v>86</v>
      </c>
      <c r="AG505" s="113">
        <v>79</v>
      </c>
      <c r="AH505" s="113">
        <v>33</v>
      </c>
      <c r="AI505" s="113">
        <v>63</v>
      </c>
      <c r="AJ505" s="113">
        <v>32</v>
      </c>
      <c r="AK505" s="113">
        <v>39</v>
      </c>
      <c r="AL505" s="113">
        <v>39</v>
      </c>
      <c r="AM505" s="83"/>
      <c r="AN505" s="14"/>
      <c r="AO505" s="14"/>
      <c r="AP505" s="14"/>
      <c r="AQ505" s="19"/>
      <c r="AR505" s="48"/>
    </row>
    <row r="506" spans="1:44" hidden="1" x14ac:dyDescent="0.25">
      <c r="A506" s="81" t="s">
        <v>172</v>
      </c>
      <c r="B506" s="81" t="s">
        <v>514</v>
      </c>
      <c r="C506" s="95" t="s">
        <v>10</v>
      </c>
      <c r="D506" s="120">
        <v>296</v>
      </c>
      <c r="E506" s="120">
        <v>319</v>
      </c>
      <c r="F506" s="120">
        <v>400</v>
      </c>
      <c r="G506" s="120">
        <v>371</v>
      </c>
      <c r="H506" s="120">
        <v>423</v>
      </c>
      <c r="I506" s="120">
        <v>338</v>
      </c>
      <c r="J506" s="120">
        <v>491</v>
      </c>
      <c r="K506" s="120">
        <v>362</v>
      </c>
      <c r="L506" s="120">
        <v>452</v>
      </c>
      <c r="M506" s="120"/>
      <c r="N506" s="120">
        <v>306</v>
      </c>
      <c r="O506" s="120">
        <v>368</v>
      </c>
      <c r="P506" s="120">
        <v>315</v>
      </c>
      <c r="Q506" s="120">
        <v>393</v>
      </c>
      <c r="R506" s="120">
        <v>257</v>
      </c>
      <c r="S506" s="120">
        <v>290</v>
      </c>
      <c r="T506" s="120">
        <v>206</v>
      </c>
      <c r="U506" s="120">
        <v>282</v>
      </c>
      <c r="V506" s="120">
        <v>200</v>
      </c>
      <c r="W506" s="120">
        <v>194</v>
      </c>
      <c r="X506" s="120">
        <v>102</v>
      </c>
      <c r="Y506" s="111">
        <v>159</v>
      </c>
      <c r="Z506" s="111">
        <v>112</v>
      </c>
      <c r="AA506" s="111">
        <v>118</v>
      </c>
      <c r="AB506" s="112">
        <v>60</v>
      </c>
      <c r="AC506" s="112">
        <v>99</v>
      </c>
      <c r="AD506" s="112">
        <v>62</v>
      </c>
      <c r="AE506" s="112">
        <v>58</v>
      </c>
      <c r="AF506" s="112">
        <v>75</v>
      </c>
      <c r="AG506" s="112">
        <v>69</v>
      </c>
      <c r="AH506" s="112">
        <v>28</v>
      </c>
      <c r="AI506" s="112">
        <v>51</v>
      </c>
      <c r="AJ506" s="112">
        <v>28</v>
      </c>
      <c r="AK506" s="112">
        <v>32</v>
      </c>
      <c r="AL506" s="112">
        <v>31</v>
      </c>
      <c r="AM506" s="83"/>
      <c r="AN506" s="14"/>
      <c r="AO506" s="14"/>
      <c r="AP506" s="14"/>
      <c r="AQ506" s="19"/>
      <c r="AR506" s="48"/>
    </row>
    <row r="507" spans="1:44" hidden="1" x14ac:dyDescent="0.25">
      <c r="A507" s="81" t="s">
        <v>174</v>
      </c>
      <c r="B507" s="81" t="s">
        <v>515</v>
      </c>
      <c r="C507" s="95" t="s">
        <v>53</v>
      </c>
      <c r="D507" s="120">
        <v>212</v>
      </c>
      <c r="E507" s="120">
        <v>151</v>
      </c>
      <c r="F507" s="120">
        <v>232</v>
      </c>
      <c r="G507" s="120">
        <v>175</v>
      </c>
      <c r="H507" s="120">
        <v>229</v>
      </c>
      <c r="I507" s="120">
        <v>151</v>
      </c>
      <c r="J507" s="120">
        <v>215</v>
      </c>
      <c r="K507" s="120">
        <v>163</v>
      </c>
      <c r="L507" s="120">
        <v>230</v>
      </c>
      <c r="M507" s="120"/>
      <c r="N507" s="120">
        <v>143</v>
      </c>
      <c r="O507" s="120">
        <v>181</v>
      </c>
      <c r="P507" s="120">
        <v>129</v>
      </c>
      <c r="Q507" s="120">
        <v>166</v>
      </c>
      <c r="R507" s="120">
        <v>99</v>
      </c>
      <c r="S507" s="120">
        <v>131</v>
      </c>
      <c r="T507" s="120">
        <v>66</v>
      </c>
      <c r="U507" s="120">
        <v>123</v>
      </c>
      <c r="V507" s="120">
        <v>63</v>
      </c>
      <c r="W507" s="120">
        <v>114</v>
      </c>
      <c r="X507" s="120">
        <v>29</v>
      </c>
      <c r="Y507" s="111">
        <v>97</v>
      </c>
      <c r="Z507" s="111">
        <v>51</v>
      </c>
      <c r="AA507" s="111">
        <v>77</v>
      </c>
      <c r="AB507" s="112">
        <v>44</v>
      </c>
      <c r="AC507" s="112">
        <v>40</v>
      </c>
      <c r="AD507" s="112">
        <v>35</v>
      </c>
      <c r="AE507" s="112">
        <v>39</v>
      </c>
      <c r="AF507" s="112">
        <v>29</v>
      </c>
      <c r="AG507" s="112">
        <v>43</v>
      </c>
      <c r="AH507" s="112">
        <v>13</v>
      </c>
      <c r="AI507" s="112">
        <v>29</v>
      </c>
      <c r="AJ507" s="112">
        <v>17</v>
      </c>
      <c r="AK507" s="112">
        <v>25</v>
      </c>
      <c r="AL507" s="112">
        <v>19</v>
      </c>
      <c r="AM507" s="83"/>
      <c r="AN507" s="14"/>
      <c r="AO507" s="14"/>
      <c r="AP507" s="14"/>
      <c r="AQ507" s="19"/>
      <c r="AR507" s="48"/>
    </row>
    <row r="508" spans="1:44" hidden="1" x14ac:dyDescent="0.25">
      <c r="A508" s="81" t="s">
        <v>176</v>
      </c>
      <c r="B508" s="81" t="s">
        <v>516</v>
      </c>
      <c r="C508" s="95" t="s">
        <v>54</v>
      </c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>
        <v>0</v>
      </c>
      <c r="Y508" s="111"/>
      <c r="Z508" s="111">
        <v>0</v>
      </c>
      <c r="AA508" s="111">
        <v>0</v>
      </c>
      <c r="AB508" s="112">
        <v>0</v>
      </c>
      <c r="AC508" s="112">
        <v>0</v>
      </c>
      <c r="AD508" s="112">
        <v>0</v>
      </c>
      <c r="AE508" s="112">
        <v>0</v>
      </c>
      <c r="AF508" s="112">
        <v>0</v>
      </c>
      <c r="AG508" s="112">
        <v>0</v>
      </c>
      <c r="AH508" s="112">
        <v>3</v>
      </c>
      <c r="AI508" s="112"/>
      <c r="AJ508" s="112">
        <v>0</v>
      </c>
      <c r="AK508" s="112"/>
      <c r="AL508" s="112"/>
      <c r="AM508" s="83"/>
      <c r="AN508" s="14"/>
      <c r="AO508" s="14"/>
      <c r="AP508" s="14"/>
      <c r="AQ508" s="19"/>
      <c r="AR508" s="48"/>
    </row>
    <row r="509" spans="1:44" ht="25.5" hidden="1" x14ac:dyDescent="0.25">
      <c r="A509" s="81" t="s">
        <v>178</v>
      </c>
      <c r="B509" s="81" t="s">
        <v>517</v>
      </c>
      <c r="C509" s="95" t="s">
        <v>89</v>
      </c>
      <c r="D509" s="120">
        <v>4</v>
      </c>
      <c r="E509" s="120">
        <v>13</v>
      </c>
      <c r="F509" s="120">
        <v>11</v>
      </c>
      <c r="G509" s="120">
        <v>6</v>
      </c>
      <c r="H509" s="120">
        <v>7</v>
      </c>
      <c r="I509" s="120">
        <v>9</v>
      </c>
      <c r="J509" s="120">
        <v>8</v>
      </c>
      <c r="K509" s="120">
        <v>11</v>
      </c>
      <c r="L509" s="120">
        <v>11</v>
      </c>
      <c r="M509" s="120"/>
      <c r="N509" s="120">
        <v>12</v>
      </c>
      <c r="O509" s="120">
        <v>27</v>
      </c>
      <c r="P509" s="120">
        <v>15</v>
      </c>
      <c r="Q509" s="120">
        <v>9</v>
      </c>
      <c r="R509" s="120">
        <v>7</v>
      </c>
      <c r="S509" s="120">
        <v>1</v>
      </c>
      <c r="T509" s="120">
        <v>3</v>
      </c>
      <c r="U509" s="120">
        <v>2</v>
      </c>
      <c r="V509" s="120">
        <v>2</v>
      </c>
      <c r="W509" s="120">
        <v>1</v>
      </c>
      <c r="X509" s="120">
        <v>0</v>
      </c>
      <c r="Y509" s="111"/>
      <c r="Z509" s="111">
        <v>2</v>
      </c>
      <c r="AA509" s="111">
        <v>0</v>
      </c>
      <c r="AB509" s="112">
        <v>0</v>
      </c>
      <c r="AC509" s="112">
        <v>0</v>
      </c>
      <c r="AD509" s="112">
        <v>0</v>
      </c>
      <c r="AE509" s="112">
        <v>0</v>
      </c>
      <c r="AF509" s="112">
        <v>0</v>
      </c>
      <c r="AG509" s="112">
        <v>0</v>
      </c>
      <c r="AH509" s="112"/>
      <c r="AI509" s="112"/>
      <c r="AJ509" s="112">
        <v>0</v>
      </c>
      <c r="AK509" s="112"/>
      <c r="AL509" s="112"/>
      <c r="AM509" s="83"/>
      <c r="AN509" s="14"/>
      <c r="AO509" s="14"/>
      <c r="AP509" s="14"/>
      <c r="AQ509" s="19"/>
      <c r="AR509" s="48"/>
    </row>
    <row r="510" spans="1:44" ht="25.5" hidden="1" x14ac:dyDescent="0.25">
      <c r="A510" s="81" t="s">
        <v>180</v>
      </c>
      <c r="B510" s="81" t="s">
        <v>518</v>
      </c>
      <c r="C510" s="95" t="s">
        <v>55</v>
      </c>
      <c r="D510" s="120">
        <v>12</v>
      </c>
      <c r="E510" s="120">
        <v>16</v>
      </c>
      <c r="F510" s="120">
        <v>17</v>
      </c>
      <c r="G510" s="120">
        <v>19</v>
      </c>
      <c r="H510" s="120">
        <v>6</v>
      </c>
      <c r="I510" s="120">
        <v>17</v>
      </c>
      <c r="J510" s="120">
        <v>12</v>
      </c>
      <c r="K510" s="120">
        <v>8</v>
      </c>
      <c r="L510" s="120">
        <v>10</v>
      </c>
      <c r="M510" s="120"/>
      <c r="N510" s="120">
        <v>10</v>
      </c>
      <c r="O510" s="120">
        <v>11</v>
      </c>
      <c r="P510" s="120">
        <v>11</v>
      </c>
      <c r="Q510" s="120">
        <v>9</v>
      </c>
      <c r="R510" s="120">
        <v>10</v>
      </c>
      <c r="S510" s="120">
        <v>7</v>
      </c>
      <c r="T510" s="120">
        <v>4</v>
      </c>
      <c r="U510" s="120">
        <v>5</v>
      </c>
      <c r="V510" s="120">
        <v>6</v>
      </c>
      <c r="W510" s="120">
        <v>3</v>
      </c>
      <c r="X510" s="120">
        <v>4</v>
      </c>
      <c r="Y510" s="111">
        <v>8</v>
      </c>
      <c r="Z510" s="111">
        <v>4</v>
      </c>
      <c r="AA510" s="111">
        <v>3</v>
      </c>
      <c r="AB510" s="112">
        <v>3</v>
      </c>
      <c r="AC510" s="112">
        <v>5</v>
      </c>
      <c r="AD510" s="112">
        <v>9</v>
      </c>
      <c r="AE510" s="112">
        <v>3</v>
      </c>
      <c r="AF510" s="112">
        <v>19</v>
      </c>
      <c r="AG510" s="112">
        <v>9</v>
      </c>
      <c r="AH510" s="112">
        <v>4</v>
      </c>
      <c r="AI510" s="112">
        <v>4</v>
      </c>
      <c r="AJ510" s="112">
        <v>0</v>
      </c>
      <c r="AK510" s="112">
        <v>1</v>
      </c>
      <c r="AL510" s="112">
        <v>5</v>
      </c>
      <c r="AM510" s="83"/>
      <c r="AN510" s="14"/>
      <c r="AO510" s="14"/>
      <c r="AP510" s="14"/>
      <c r="AQ510" s="19"/>
      <c r="AR510" s="48"/>
    </row>
    <row r="511" spans="1:44" hidden="1" x14ac:dyDescent="0.25">
      <c r="A511" s="81" t="s">
        <v>182</v>
      </c>
      <c r="B511" s="81" t="s">
        <v>519</v>
      </c>
      <c r="C511" s="95" t="s">
        <v>57</v>
      </c>
      <c r="D511" s="120">
        <v>30</v>
      </c>
      <c r="E511" s="120">
        <v>48</v>
      </c>
      <c r="F511" s="120">
        <v>46</v>
      </c>
      <c r="G511" s="120">
        <v>38</v>
      </c>
      <c r="H511" s="120">
        <v>53</v>
      </c>
      <c r="I511" s="120">
        <v>38</v>
      </c>
      <c r="J511" s="120">
        <v>104</v>
      </c>
      <c r="K511" s="120">
        <v>91</v>
      </c>
      <c r="L511" s="120">
        <v>78</v>
      </c>
      <c r="M511" s="120"/>
      <c r="N511" s="120">
        <v>84</v>
      </c>
      <c r="O511" s="120">
        <v>17</v>
      </c>
      <c r="P511" s="120">
        <v>46</v>
      </c>
      <c r="Q511" s="120">
        <v>62</v>
      </c>
      <c r="R511" s="120">
        <v>56</v>
      </c>
      <c r="S511" s="120">
        <v>43</v>
      </c>
      <c r="T511" s="120">
        <v>51</v>
      </c>
      <c r="U511" s="120">
        <v>43</v>
      </c>
      <c r="V511" s="120">
        <v>53</v>
      </c>
      <c r="W511" s="120">
        <v>26</v>
      </c>
      <c r="X511" s="120">
        <v>0</v>
      </c>
      <c r="Y511" s="111">
        <v>41</v>
      </c>
      <c r="Z511" s="111">
        <v>22</v>
      </c>
      <c r="AA511" s="111">
        <v>20</v>
      </c>
      <c r="AB511" s="112">
        <v>30</v>
      </c>
      <c r="AC511" s="112">
        <v>13</v>
      </c>
      <c r="AD511" s="112">
        <v>14</v>
      </c>
      <c r="AE511" s="112">
        <v>29</v>
      </c>
      <c r="AF511" s="112">
        <v>15</v>
      </c>
      <c r="AG511" s="112">
        <v>10</v>
      </c>
      <c r="AH511" s="112">
        <v>12</v>
      </c>
      <c r="AI511" s="112">
        <v>11</v>
      </c>
      <c r="AJ511" s="112">
        <v>3</v>
      </c>
      <c r="AK511" s="112">
        <v>5</v>
      </c>
      <c r="AL511" s="112">
        <v>4</v>
      </c>
      <c r="AM511" s="83"/>
      <c r="AN511" s="14"/>
      <c r="AO511" s="14"/>
      <c r="AP511" s="14"/>
      <c r="AQ511" s="19"/>
      <c r="AR511" s="48"/>
    </row>
    <row r="512" spans="1:44" hidden="1" x14ac:dyDescent="0.25">
      <c r="A512" s="81" t="s">
        <v>184</v>
      </c>
      <c r="B512" s="81" t="s">
        <v>520</v>
      </c>
      <c r="C512" s="95" t="s">
        <v>59</v>
      </c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>
        <v>56</v>
      </c>
      <c r="P512" s="120">
        <v>28</v>
      </c>
      <c r="Q512" s="120">
        <v>33</v>
      </c>
      <c r="R512" s="120">
        <v>21</v>
      </c>
      <c r="S512" s="120">
        <v>35</v>
      </c>
      <c r="T512" s="120">
        <v>28</v>
      </c>
      <c r="U512" s="120">
        <v>45</v>
      </c>
      <c r="V512" s="120">
        <v>29</v>
      </c>
      <c r="W512" s="120">
        <v>25</v>
      </c>
      <c r="X512" s="120">
        <v>0</v>
      </c>
      <c r="Y512" s="111">
        <v>19</v>
      </c>
      <c r="Z512" s="111">
        <v>28</v>
      </c>
      <c r="AA512" s="111">
        <v>26</v>
      </c>
      <c r="AB512" s="112">
        <v>18</v>
      </c>
      <c r="AC512" s="112">
        <v>20</v>
      </c>
      <c r="AD512" s="112">
        <v>13</v>
      </c>
      <c r="AE512" s="112">
        <v>12</v>
      </c>
      <c r="AF512" s="112">
        <v>12</v>
      </c>
      <c r="AG512" s="112">
        <v>16</v>
      </c>
      <c r="AH512" s="112">
        <v>2</v>
      </c>
      <c r="AI512" s="112">
        <v>52</v>
      </c>
      <c r="AJ512" s="112">
        <v>10</v>
      </c>
      <c r="AK512" s="112">
        <v>4</v>
      </c>
      <c r="AL512" s="112">
        <v>3</v>
      </c>
      <c r="AM512" s="83"/>
      <c r="AN512" s="14"/>
      <c r="AO512" s="14"/>
      <c r="AP512" s="14"/>
      <c r="AQ512" s="19"/>
      <c r="AR512" s="48"/>
    </row>
    <row r="513" spans="1:44" hidden="1" x14ac:dyDescent="0.25">
      <c r="A513" s="81" t="s">
        <v>186</v>
      </c>
      <c r="B513" s="81" t="s">
        <v>521</v>
      </c>
      <c r="C513" s="95" t="s">
        <v>61</v>
      </c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99">
        <v>26</v>
      </c>
      <c r="X513" s="99">
        <v>28</v>
      </c>
      <c r="Y513" s="112">
        <v>45</v>
      </c>
      <c r="Z513" s="112">
        <v>45</v>
      </c>
      <c r="AA513" s="112">
        <v>47</v>
      </c>
      <c r="AB513" s="112">
        <v>47</v>
      </c>
      <c r="AC513" s="112">
        <v>51</v>
      </c>
      <c r="AD513" s="111">
        <v>53</v>
      </c>
      <c r="AE513" s="116">
        <v>52</v>
      </c>
      <c r="AF513" s="112">
        <v>0</v>
      </c>
      <c r="AG513" s="112"/>
      <c r="AH513" s="112">
        <v>12</v>
      </c>
      <c r="AI513" s="112"/>
      <c r="AJ513" s="112">
        <v>0</v>
      </c>
      <c r="AK513" s="112"/>
      <c r="AL513" s="112"/>
      <c r="AM513" s="83"/>
      <c r="AN513" s="14"/>
      <c r="AO513" s="14"/>
      <c r="AP513" s="14"/>
      <c r="AQ513" s="19"/>
      <c r="AR513" s="48"/>
    </row>
    <row r="514" spans="1:44" ht="25.5" hidden="1" x14ac:dyDescent="0.25">
      <c r="A514" s="81" t="s">
        <v>188</v>
      </c>
      <c r="B514" s="81" t="s">
        <v>522</v>
      </c>
      <c r="C514" s="95" t="s">
        <v>63</v>
      </c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99">
        <v>74</v>
      </c>
      <c r="V514" s="99">
        <v>60</v>
      </c>
      <c r="W514" s="99">
        <v>34</v>
      </c>
      <c r="X514" s="99">
        <v>30</v>
      </c>
      <c r="Y514" s="111">
        <v>4</v>
      </c>
      <c r="Z514" s="111">
        <v>16</v>
      </c>
      <c r="AA514" s="111">
        <v>9</v>
      </c>
      <c r="AB514" s="112">
        <v>8</v>
      </c>
      <c r="AC514" s="112">
        <v>9</v>
      </c>
      <c r="AD514" s="112">
        <v>6</v>
      </c>
      <c r="AE514" s="116">
        <v>8</v>
      </c>
      <c r="AF514" s="112">
        <v>7</v>
      </c>
      <c r="AG514" s="112">
        <v>6</v>
      </c>
      <c r="AH514" s="112">
        <v>8</v>
      </c>
      <c r="AI514" s="112"/>
      <c r="AJ514" s="112">
        <v>1</v>
      </c>
      <c r="AK514" s="112">
        <v>1</v>
      </c>
      <c r="AL514" s="112"/>
      <c r="AM514" s="83"/>
      <c r="AN514" s="14"/>
      <c r="AO514" s="14"/>
      <c r="AP514" s="14"/>
      <c r="AQ514" s="19"/>
      <c r="AR514" s="48"/>
    </row>
    <row r="515" spans="1:44" hidden="1" x14ac:dyDescent="0.25">
      <c r="A515" s="81" t="s">
        <v>190</v>
      </c>
      <c r="B515" s="81" t="s">
        <v>523</v>
      </c>
      <c r="C515" s="106" t="s">
        <v>65</v>
      </c>
      <c r="D515" s="99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112"/>
      <c r="Z515" s="112"/>
      <c r="AA515" s="112"/>
      <c r="AB515" s="112"/>
      <c r="AC515" s="112"/>
      <c r="AD515" s="112"/>
      <c r="AE515" s="112">
        <v>0</v>
      </c>
      <c r="AF515" s="112">
        <v>0</v>
      </c>
      <c r="AG515" s="112">
        <v>0</v>
      </c>
      <c r="AH515" s="112"/>
      <c r="AI515" s="112"/>
      <c r="AJ515" s="112">
        <v>0</v>
      </c>
      <c r="AK515" s="112"/>
      <c r="AL515" s="112"/>
      <c r="AM515" s="83"/>
      <c r="AN515" s="14"/>
      <c r="AO515" s="14"/>
      <c r="AP515" s="14"/>
      <c r="AQ515" s="19"/>
      <c r="AR515" s="48"/>
    </row>
    <row r="516" spans="1:44" hidden="1" x14ac:dyDescent="0.25">
      <c r="A516" s="81"/>
      <c r="B516" s="81"/>
      <c r="C516" s="106" t="s">
        <v>657</v>
      </c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112"/>
      <c r="Z516" s="112"/>
      <c r="AA516" s="112"/>
      <c r="AB516" s="112"/>
      <c r="AC516" s="112"/>
      <c r="AD516" s="112"/>
      <c r="AE516" s="112"/>
      <c r="AF516" s="112"/>
      <c r="AG516" s="112"/>
      <c r="AH516" s="112"/>
      <c r="AI516" s="112"/>
      <c r="AJ516" s="112"/>
      <c r="AK516" s="112"/>
      <c r="AL516" s="112">
        <v>1</v>
      </c>
      <c r="AM516" s="83"/>
      <c r="AN516" s="14"/>
      <c r="AO516" s="14"/>
      <c r="AP516" s="14"/>
      <c r="AQ516" s="19"/>
      <c r="AR516" s="48"/>
    </row>
    <row r="517" spans="1:44" hidden="1" x14ac:dyDescent="0.25">
      <c r="A517" s="81"/>
      <c r="B517" s="117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  <c r="AH517" s="108"/>
      <c r="AI517" s="108"/>
      <c r="AJ517" s="108"/>
      <c r="AK517" s="108"/>
      <c r="AL517" s="108"/>
      <c r="AM517" s="83"/>
      <c r="AN517" s="14"/>
      <c r="AO517" s="14"/>
      <c r="AP517" s="14"/>
      <c r="AQ517" s="19"/>
      <c r="AR517" s="48"/>
    </row>
    <row r="518" spans="1:44" hidden="1" x14ac:dyDescent="0.25">
      <c r="A518" s="20">
        <v>1</v>
      </c>
      <c r="B518" s="81">
        <f>B503+1</f>
        <v>34</v>
      </c>
      <c r="C518" s="119" t="s">
        <v>77</v>
      </c>
      <c r="D518" s="20">
        <v>91121</v>
      </c>
      <c r="E518" s="20">
        <v>1</v>
      </c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83"/>
      <c r="AN518" s="14"/>
      <c r="AO518" s="14"/>
      <c r="AP518" s="14"/>
      <c r="AQ518" s="19"/>
      <c r="AR518" s="48"/>
    </row>
    <row r="519" spans="1:44" ht="25.5" hidden="1" x14ac:dyDescent="0.25">
      <c r="A519" s="18"/>
      <c r="B519" s="117"/>
      <c r="C519" s="95"/>
      <c r="D519" s="96" t="s">
        <v>40</v>
      </c>
      <c r="E519" s="96" t="s">
        <v>41</v>
      </c>
      <c r="F519" s="96" t="s">
        <v>42</v>
      </c>
      <c r="G519" s="96" t="s">
        <v>43</v>
      </c>
      <c r="H519" s="96" t="s">
        <v>44</v>
      </c>
      <c r="I519" s="96" t="s">
        <v>45</v>
      </c>
      <c r="J519" s="96" t="s">
        <v>46</v>
      </c>
      <c r="K519" s="96" t="s">
        <v>47</v>
      </c>
      <c r="L519" s="96" t="s">
        <v>48</v>
      </c>
      <c r="M519" s="96"/>
      <c r="N519" s="96" t="s">
        <v>49</v>
      </c>
      <c r="O519" s="96" t="s">
        <v>19</v>
      </c>
      <c r="P519" s="96" t="s">
        <v>20</v>
      </c>
      <c r="Q519" s="96" t="s">
        <v>21</v>
      </c>
      <c r="R519" s="96" t="s">
        <v>22</v>
      </c>
      <c r="S519" s="96" t="s">
        <v>23</v>
      </c>
      <c r="T519" s="96" t="s">
        <v>24</v>
      </c>
      <c r="U519" s="96" t="s">
        <v>25</v>
      </c>
      <c r="V519" s="96" t="s">
        <v>26</v>
      </c>
      <c r="W519" s="96" t="s">
        <v>27</v>
      </c>
      <c r="X519" s="96" t="s">
        <v>28</v>
      </c>
      <c r="Y519" s="110" t="s">
        <v>29</v>
      </c>
      <c r="Z519" s="110" t="s">
        <v>3</v>
      </c>
      <c r="AA519" s="110" t="s">
        <v>4</v>
      </c>
      <c r="AB519" s="110" t="s">
        <v>5</v>
      </c>
      <c r="AC519" s="110" t="s">
        <v>6</v>
      </c>
      <c r="AD519" s="110" t="s">
        <v>7</v>
      </c>
      <c r="AE519" s="110" t="s">
        <v>8</v>
      </c>
      <c r="AF519" s="110" t="s">
        <v>166</v>
      </c>
      <c r="AG519" s="110" t="s">
        <v>624</v>
      </c>
      <c r="AH519" s="110" t="s">
        <v>633</v>
      </c>
      <c r="AI519" s="110" t="s">
        <v>644</v>
      </c>
      <c r="AJ519" s="110" t="s">
        <v>646</v>
      </c>
      <c r="AK519" s="110"/>
      <c r="AL519" s="110"/>
      <c r="AM519" s="83"/>
      <c r="AN519" s="14"/>
      <c r="AO519" s="14"/>
      <c r="AP519" s="14"/>
      <c r="AQ519" s="19"/>
      <c r="AR519" s="48"/>
    </row>
    <row r="520" spans="1:44" hidden="1" x14ac:dyDescent="0.25">
      <c r="A520" s="81" t="s">
        <v>170</v>
      </c>
      <c r="B520" s="81" t="s">
        <v>524</v>
      </c>
      <c r="C520" s="95" t="s">
        <v>9</v>
      </c>
      <c r="D520" s="120">
        <v>55</v>
      </c>
      <c r="E520" s="120">
        <v>52</v>
      </c>
      <c r="F520" s="120">
        <v>72</v>
      </c>
      <c r="G520" s="120">
        <v>50</v>
      </c>
      <c r="H520" s="120">
        <v>71</v>
      </c>
      <c r="I520" s="120">
        <v>54</v>
      </c>
      <c r="J520" s="120">
        <v>51</v>
      </c>
      <c r="K520" s="120">
        <v>36</v>
      </c>
      <c r="L520" s="120">
        <v>52</v>
      </c>
      <c r="M520" s="120"/>
      <c r="N520" s="120">
        <v>59</v>
      </c>
      <c r="O520" s="120">
        <v>47</v>
      </c>
      <c r="P520" s="120">
        <v>24</v>
      </c>
      <c r="Q520" s="120">
        <v>72</v>
      </c>
      <c r="R520" s="120">
        <v>47</v>
      </c>
      <c r="S520" s="120">
        <v>45</v>
      </c>
      <c r="T520" s="120">
        <v>44</v>
      </c>
      <c r="U520" s="120">
        <v>56</v>
      </c>
      <c r="V520" s="120">
        <v>35</v>
      </c>
      <c r="W520" s="120">
        <v>47</v>
      </c>
      <c r="X520" s="120">
        <v>43</v>
      </c>
      <c r="Y520" s="111">
        <v>85</v>
      </c>
      <c r="Z520" s="111">
        <v>41</v>
      </c>
      <c r="AA520" s="111">
        <v>58</v>
      </c>
      <c r="AB520" s="112">
        <v>21</v>
      </c>
      <c r="AC520" s="112">
        <v>45</v>
      </c>
      <c r="AD520" s="112">
        <v>24</v>
      </c>
      <c r="AE520" s="113">
        <v>35</v>
      </c>
      <c r="AF520" s="113">
        <v>27</v>
      </c>
      <c r="AG520" s="113">
        <v>24</v>
      </c>
      <c r="AH520" s="113">
        <v>12</v>
      </c>
      <c r="AI520" s="113">
        <v>25</v>
      </c>
      <c r="AJ520" s="113">
        <v>24</v>
      </c>
      <c r="AK520" s="113">
        <v>28</v>
      </c>
      <c r="AL520" s="113">
        <v>30</v>
      </c>
      <c r="AM520" s="83"/>
      <c r="AN520" s="14"/>
      <c r="AO520" s="14"/>
      <c r="AP520" s="14"/>
      <c r="AQ520" s="19"/>
      <c r="AR520" s="48"/>
    </row>
    <row r="521" spans="1:44" hidden="1" x14ac:dyDescent="0.25">
      <c r="A521" s="81" t="s">
        <v>172</v>
      </c>
      <c r="B521" s="81" t="s">
        <v>525</v>
      </c>
      <c r="C521" s="95" t="s">
        <v>10</v>
      </c>
      <c r="D521" s="120">
        <v>49</v>
      </c>
      <c r="E521" s="120">
        <v>44</v>
      </c>
      <c r="F521" s="120">
        <v>68</v>
      </c>
      <c r="G521" s="120">
        <v>48</v>
      </c>
      <c r="H521" s="120">
        <v>67</v>
      </c>
      <c r="I521" s="120">
        <v>52</v>
      </c>
      <c r="J521" s="120">
        <v>50</v>
      </c>
      <c r="K521" s="120">
        <v>33</v>
      </c>
      <c r="L521" s="120">
        <v>50</v>
      </c>
      <c r="M521" s="120"/>
      <c r="N521" s="120">
        <v>56</v>
      </c>
      <c r="O521" s="120">
        <v>45</v>
      </c>
      <c r="P521" s="120">
        <v>23</v>
      </c>
      <c r="Q521" s="120">
        <v>69</v>
      </c>
      <c r="R521" s="120">
        <v>45</v>
      </c>
      <c r="S521" s="120">
        <v>43</v>
      </c>
      <c r="T521" s="120">
        <v>42</v>
      </c>
      <c r="U521" s="120">
        <v>54</v>
      </c>
      <c r="V521" s="120">
        <v>34</v>
      </c>
      <c r="W521" s="120">
        <v>45</v>
      </c>
      <c r="X521" s="120">
        <v>36</v>
      </c>
      <c r="Y521" s="111">
        <v>59</v>
      </c>
      <c r="Z521" s="111">
        <v>31</v>
      </c>
      <c r="AA521" s="111">
        <v>51</v>
      </c>
      <c r="AB521" s="112">
        <v>14</v>
      </c>
      <c r="AC521" s="112">
        <v>34</v>
      </c>
      <c r="AD521" s="112">
        <v>24</v>
      </c>
      <c r="AE521" s="112">
        <v>27</v>
      </c>
      <c r="AF521" s="112">
        <v>22</v>
      </c>
      <c r="AG521" s="112">
        <v>20</v>
      </c>
      <c r="AH521" s="112">
        <v>11</v>
      </c>
      <c r="AI521" s="112">
        <v>22</v>
      </c>
      <c r="AJ521" s="112">
        <v>19</v>
      </c>
      <c r="AK521" s="112">
        <v>23</v>
      </c>
      <c r="AL521" s="112">
        <v>20</v>
      </c>
      <c r="AM521" s="83"/>
      <c r="AN521" s="14"/>
      <c r="AO521" s="14"/>
      <c r="AP521" s="14"/>
      <c r="AQ521" s="19"/>
      <c r="AR521" s="48"/>
    </row>
    <row r="522" spans="1:44" hidden="1" x14ac:dyDescent="0.25">
      <c r="A522" s="81" t="s">
        <v>174</v>
      </c>
      <c r="B522" s="81" t="s">
        <v>526</v>
      </c>
      <c r="C522" s="95" t="s">
        <v>53</v>
      </c>
      <c r="D522" s="120">
        <v>25</v>
      </c>
      <c r="E522" s="120">
        <v>22</v>
      </c>
      <c r="F522" s="120">
        <v>23</v>
      </c>
      <c r="G522" s="120">
        <v>17</v>
      </c>
      <c r="H522" s="120">
        <v>23</v>
      </c>
      <c r="I522" s="120">
        <v>14</v>
      </c>
      <c r="J522" s="120">
        <v>14</v>
      </c>
      <c r="K522" s="120">
        <v>15</v>
      </c>
      <c r="L522" s="120">
        <v>19</v>
      </c>
      <c r="M522" s="120"/>
      <c r="N522" s="120">
        <v>24</v>
      </c>
      <c r="O522" s="120">
        <v>18</v>
      </c>
      <c r="P522" s="120">
        <v>11</v>
      </c>
      <c r="Q522" s="120">
        <v>35</v>
      </c>
      <c r="R522" s="120">
        <v>22</v>
      </c>
      <c r="S522" s="120">
        <v>25</v>
      </c>
      <c r="T522" s="120">
        <v>21</v>
      </c>
      <c r="U522" s="120">
        <v>24</v>
      </c>
      <c r="V522" s="120">
        <v>8</v>
      </c>
      <c r="W522" s="120">
        <v>25</v>
      </c>
      <c r="X522" s="120">
        <v>21</v>
      </c>
      <c r="Y522" s="111">
        <v>25</v>
      </c>
      <c r="Z522" s="111">
        <v>14</v>
      </c>
      <c r="AA522" s="111">
        <v>22</v>
      </c>
      <c r="AB522" s="112">
        <v>6</v>
      </c>
      <c r="AC522" s="112">
        <v>15</v>
      </c>
      <c r="AD522" s="112">
        <v>11</v>
      </c>
      <c r="AE522" s="112">
        <v>16</v>
      </c>
      <c r="AF522" s="112">
        <v>9</v>
      </c>
      <c r="AG522" s="112">
        <v>15</v>
      </c>
      <c r="AH522" s="112">
        <v>7</v>
      </c>
      <c r="AI522" s="112">
        <v>10</v>
      </c>
      <c r="AJ522" s="112">
        <v>14</v>
      </c>
      <c r="AK522" s="112">
        <v>19</v>
      </c>
      <c r="AL522" s="112">
        <v>9</v>
      </c>
      <c r="AM522" s="83"/>
      <c r="AN522" s="14"/>
      <c r="AO522" s="14"/>
      <c r="AP522" s="14"/>
      <c r="AQ522" s="19"/>
      <c r="AR522" s="48"/>
    </row>
    <row r="523" spans="1:44" hidden="1" x14ac:dyDescent="0.25">
      <c r="A523" s="81" t="s">
        <v>176</v>
      </c>
      <c r="B523" s="81" t="s">
        <v>527</v>
      </c>
      <c r="C523" s="95" t="s">
        <v>54</v>
      </c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>
        <v>1</v>
      </c>
      <c r="W523" s="120">
        <v>0</v>
      </c>
      <c r="X523" s="120">
        <v>0</v>
      </c>
      <c r="Y523" s="111"/>
      <c r="Z523" s="111">
        <v>0</v>
      </c>
      <c r="AA523" s="111">
        <v>0</v>
      </c>
      <c r="AB523" s="112">
        <v>0</v>
      </c>
      <c r="AC523" s="112">
        <v>0</v>
      </c>
      <c r="AD523" s="112">
        <v>0</v>
      </c>
      <c r="AE523" s="112">
        <v>0</v>
      </c>
      <c r="AF523" s="112">
        <v>0</v>
      </c>
      <c r="AG523" s="112">
        <v>0</v>
      </c>
      <c r="AH523" s="112"/>
      <c r="AI523" s="112"/>
      <c r="AJ523" s="112">
        <v>0</v>
      </c>
      <c r="AK523" s="112"/>
      <c r="AL523" s="112"/>
      <c r="AM523" s="83"/>
      <c r="AN523" s="14"/>
      <c r="AO523" s="14"/>
      <c r="AP523" s="14"/>
      <c r="AQ523" s="19"/>
      <c r="AR523" s="48"/>
    </row>
    <row r="524" spans="1:44" ht="25.5" hidden="1" x14ac:dyDescent="0.25">
      <c r="A524" s="81" t="s">
        <v>178</v>
      </c>
      <c r="B524" s="81" t="s">
        <v>528</v>
      </c>
      <c r="C524" s="95" t="s">
        <v>89</v>
      </c>
      <c r="D524" s="120">
        <v>5</v>
      </c>
      <c r="E524" s="120">
        <v>3</v>
      </c>
      <c r="F524" s="120">
        <v>4</v>
      </c>
      <c r="G524" s="120">
        <v>3</v>
      </c>
      <c r="H524" s="120">
        <v>6</v>
      </c>
      <c r="I524" s="120">
        <v>2</v>
      </c>
      <c r="J524" s="120">
        <v>6</v>
      </c>
      <c r="K524" s="120">
        <v>2</v>
      </c>
      <c r="L524" s="120">
        <v>4</v>
      </c>
      <c r="M524" s="120"/>
      <c r="N524" s="120">
        <v>9</v>
      </c>
      <c r="O524" s="120">
        <v>5</v>
      </c>
      <c r="P524" s="120">
        <v>71</v>
      </c>
      <c r="Q524" s="120">
        <v>9</v>
      </c>
      <c r="R524" s="120">
        <v>2</v>
      </c>
      <c r="S524" s="120">
        <v>3</v>
      </c>
      <c r="T524" s="120">
        <v>2</v>
      </c>
      <c r="U524" s="120">
        <v>3</v>
      </c>
      <c r="V524" s="120">
        <v>1</v>
      </c>
      <c r="W524" s="120">
        <v>2</v>
      </c>
      <c r="X524" s="120">
        <v>0</v>
      </c>
      <c r="Y524" s="111"/>
      <c r="Z524" s="111">
        <v>5</v>
      </c>
      <c r="AA524" s="111">
        <v>0</v>
      </c>
      <c r="AB524" s="112">
        <v>0</v>
      </c>
      <c r="AC524" s="112">
        <v>0</v>
      </c>
      <c r="AD524" s="112">
        <v>0</v>
      </c>
      <c r="AE524" s="112">
        <v>0</v>
      </c>
      <c r="AF524" s="112">
        <v>0</v>
      </c>
      <c r="AG524" s="112">
        <v>0</v>
      </c>
      <c r="AH524" s="112"/>
      <c r="AI524" s="112"/>
      <c r="AJ524" s="112">
        <v>0</v>
      </c>
      <c r="AK524" s="112"/>
      <c r="AL524" s="112"/>
      <c r="AM524" s="83"/>
      <c r="AN524" s="14"/>
      <c r="AO524" s="14"/>
      <c r="AP524" s="14"/>
      <c r="AQ524" s="19"/>
      <c r="AR524" s="48"/>
    </row>
    <row r="525" spans="1:44" ht="25.5" hidden="1" x14ac:dyDescent="0.25">
      <c r="A525" s="81" t="s">
        <v>180</v>
      </c>
      <c r="B525" s="81" t="s">
        <v>529</v>
      </c>
      <c r="C525" s="95" t="s">
        <v>55</v>
      </c>
      <c r="D525" s="120">
        <v>0</v>
      </c>
      <c r="E525" s="120">
        <v>1</v>
      </c>
      <c r="F525" s="120">
        <v>3</v>
      </c>
      <c r="G525" s="120">
        <v>4</v>
      </c>
      <c r="H525" s="120">
        <v>2</v>
      </c>
      <c r="I525" s="120">
        <v>4</v>
      </c>
      <c r="J525" s="120">
        <v>2</v>
      </c>
      <c r="K525" s="120">
        <v>2</v>
      </c>
      <c r="L525" s="120">
        <v>2</v>
      </c>
      <c r="M525" s="120"/>
      <c r="N525" s="120">
        <v>2</v>
      </c>
      <c r="O525" s="120">
        <v>3</v>
      </c>
      <c r="P525" s="120">
        <v>2</v>
      </c>
      <c r="Q525" s="120">
        <v>2</v>
      </c>
      <c r="R525" s="120">
        <v>3</v>
      </c>
      <c r="S525" s="120">
        <v>5</v>
      </c>
      <c r="T525" s="120">
        <v>0</v>
      </c>
      <c r="U525" s="120">
        <v>0</v>
      </c>
      <c r="V525" s="120">
        <v>1</v>
      </c>
      <c r="W525" s="120">
        <v>1</v>
      </c>
      <c r="X525" s="120">
        <v>1</v>
      </c>
      <c r="Y525" s="111">
        <v>1</v>
      </c>
      <c r="Z525" s="111">
        <v>0</v>
      </c>
      <c r="AA525" s="111">
        <v>3</v>
      </c>
      <c r="AB525" s="112">
        <v>2</v>
      </c>
      <c r="AC525" s="112">
        <v>1</v>
      </c>
      <c r="AD525" s="112">
        <v>1</v>
      </c>
      <c r="AE525" s="112">
        <v>1</v>
      </c>
      <c r="AF525" s="112">
        <v>1</v>
      </c>
      <c r="AG525" s="112">
        <v>0</v>
      </c>
      <c r="AH525" s="112"/>
      <c r="AI525" s="112"/>
      <c r="AJ525" s="112">
        <v>0</v>
      </c>
      <c r="AK525" s="112">
        <v>1</v>
      </c>
      <c r="AL525" s="112">
        <v>2</v>
      </c>
      <c r="AM525" s="83"/>
      <c r="AN525" s="14"/>
      <c r="AO525" s="14"/>
      <c r="AP525" s="14"/>
      <c r="AQ525" s="19"/>
      <c r="AR525" s="48"/>
    </row>
    <row r="526" spans="1:44" hidden="1" x14ac:dyDescent="0.25">
      <c r="A526" s="81" t="s">
        <v>182</v>
      </c>
      <c r="B526" s="81" t="s">
        <v>530</v>
      </c>
      <c r="C526" s="95" t="s">
        <v>57</v>
      </c>
      <c r="D526" s="120">
        <v>2</v>
      </c>
      <c r="E526" s="120">
        <v>7</v>
      </c>
      <c r="F526" s="120">
        <v>12</v>
      </c>
      <c r="G526" s="120">
        <v>12</v>
      </c>
      <c r="H526" s="120">
        <v>21</v>
      </c>
      <c r="I526" s="120">
        <v>14</v>
      </c>
      <c r="J526" s="120">
        <v>13</v>
      </c>
      <c r="K526" s="120">
        <v>12</v>
      </c>
      <c r="L526" s="120">
        <v>9</v>
      </c>
      <c r="M526" s="120"/>
      <c r="N526" s="120">
        <v>8</v>
      </c>
      <c r="O526" s="120">
        <v>4</v>
      </c>
      <c r="P526" s="120">
        <v>1</v>
      </c>
      <c r="Q526" s="120">
        <v>11</v>
      </c>
      <c r="R526" s="120">
        <v>4</v>
      </c>
      <c r="S526" s="120">
        <v>5</v>
      </c>
      <c r="T526" s="120">
        <v>6</v>
      </c>
      <c r="U526" s="120">
        <v>9</v>
      </c>
      <c r="V526" s="120">
        <v>8</v>
      </c>
      <c r="W526" s="120">
        <v>2</v>
      </c>
      <c r="X526" s="120">
        <v>0</v>
      </c>
      <c r="Y526" s="111">
        <v>4</v>
      </c>
      <c r="Z526" s="111">
        <v>4</v>
      </c>
      <c r="AA526" s="111">
        <v>1</v>
      </c>
      <c r="AB526" s="112">
        <v>5</v>
      </c>
      <c r="AC526" s="112">
        <v>2</v>
      </c>
      <c r="AD526" s="112">
        <v>4</v>
      </c>
      <c r="AE526" s="112">
        <v>1</v>
      </c>
      <c r="AF526" s="112">
        <v>3</v>
      </c>
      <c r="AG526" s="112">
        <v>0</v>
      </c>
      <c r="AH526" s="112">
        <v>6</v>
      </c>
      <c r="AI526" s="112"/>
      <c r="AJ526" s="112">
        <v>2</v>
      </c>
      <c r="AK526" s="112">
        <v>2</v>
      </c>
      <c r="AL526" s="112">
        <v>2</v>
      </c>
      <c r="AM526" s="83"/>
      <c r="AN526" s="14"/>
      <c r="AO526" s="14"/>
      <c r="AP526" s="14"/>
      <c r="AQ526" s="19"/>
      <c r="AR526" s="48"/>
    </row>
    <row r="527" spans="1:44" hidden="1" x14ac:dyDescent="0.25">
      <c r="A527" s="81" t="s">
        <v>184</v>
      </c>
      <c r="B527" s="81" t="s">
        <v>531</v>
      </c>
      <c r="C527" s="95" t="s">
        <v>59</v>
      </c>
      <c r="D527" s="120"/>
      <c r="E527" s="120"/>
      <c r="F527" s="120"/>
      <c r="G527" s="120"/>
      <c r="H527" s="120"/>
      <c r="I527" s="120"/>
      <c r="J527" s="120"/>
      <c r="K527" s="120"/>
      <c r="L527" s="120">
        <v>1</v>
      </c>
      <c r="M527" s="120"/>
      <c r="N527" s="120"/>
      <c r="O527" s="120">
        <v>7</v>
      </c>
      <c r="P527" s="120">
        <v>3</v>
      </c>
      <c r="Q527" s="120">
        <v>1</v>
      </c>
      <c r="R527" s="120">
        <v>3</v>
      </c>
      <c r="S527" s="120">
        <v>1</v>
      </c>
      <c r="T527" s="120">
        <v>6</v>
      </c>
      <c r="U527" s="120">
        <v>4</v>
      </c>
      <c r="V527" s="120">
        <v>3</v>
      </c>
      <c r="W527" s="120">
        <v>3</v>
      </c>
      <c r="X527" s="120">
        <v>0</v>
      </c>
      <c r="Y527" s="111">
        <v>4</v>
      </c>
      <c r="Z527" s="111">
        <v>5</v>
      </c>
      <c r="AA527" s="111">
        <v>8</v>
      </c>
      <c r="AB527" s="112">
        <v>3</v>
      </c>
      <c r="AC527" s="112">
        <v>7</v>
      </c>
      <c r="AD527" s="112">
        <v>2</v>
      </c>
      <c r="AE527" s="112">
        <v>4</v>
      </c>
      <c r="AF527" s="112">
        <v>4</v>
      </c>
      <c r="AG527" s="112">
        <v>6</v>
      </c>
      <c r="AH527" s="112">
        <v>4</v>
      </c>
      <c r="AI527" s="112">
        <v>13</v>
      </c>
      <c r="AJ527" s="112">
        <v>3</v>
      </c>
      <c r="AK527" s="112">
        <v>3</v>
      </c>
      <c r="AL527" s="112">
        <v>2</v>
      </c>
      <c r="AM527" s="83"/>
      <c r="AN527" s="14"/>
      <c r="AO527" s="14"/>
      <c r="AP527" s="14"/>
      <c r="AQ527" s="19"/>
      <c r="AR527" s="48"/>
    </row>
    <row r="528" spans="1:44" hidden="1" x14ac:dyDescent="0.25">
      <c r="A528" s="81" t="s">
        <v>186</v>
      </c>
      <c r="B528" s="81" t="s">
        <v>532</v>
      </c>
      <c r="C528" s="95" t="s">
        <v>61</v>
      </c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99">
        <v>3</v>
      </c>
      <c r="X528" s="99">
        <v>5</v>
      </c>
      <c r="Y528" s="112">
        <v>18</v>
      </c>
      <c r="Z528" s="112">
        <v>20</v>
      </c>
      <c r="AA528" s="112">
        <v>18</v>
      </c>
      <c r="AB528" s="112">
        <v>20</v>
      </c>
      <c r="AC528" s="112">
        <v>23</v>
      </c>
      <c r="AD528" s="111">
        <v>23</v>
      </c>
      <c r="AE528" s="116">
        <v>21</v>
      </c>
      <c r="AF528" s="112">
        <v>0</v>
      </c>
      <c r="AG528" s="112"/>
      <c r="AH528" s="112">
        <v>5</v>
      </c>
      <c r="AI528" s="112"/>
      <c r="AJ528" s="112">
        <v>0</v>
      </c>
      <c r="AK528" s="112"/>
      <c r="AL528" s="112"/>
      <c r="AM528" s="83"/>
      <c r="AN528" s="14"/>
      <c r="AO528" s="14"/>
      <c r="AP528" s="14"/>
      <c r="AQ528" s="19"/>
      <c r="AR528" s="48"/>
    </row>
    <row r="529" spans="1:44" ht="25.5" hidden="1" x14ac:dyDescent="0.25">
      <c r="A529" s="81" t="s">
        <v>188</v>
      </c>
      <c r="B529" s="81" t="s">
        <v>533</v>
      </c>
      <c r="C529" s="95" t="s">
        <v>63</v>
      </c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99">
        <v>23</v>
      </c>
      <c r="V529" s="99">
        <v>29</v>
      </c>
      <c r="W529" s="99">
        <v>48</v>
      </c>
      <c r="X529" s="99">
        <v>42</v>
      </c>
      <c r="Y529" s="111">
        <v>29</v>
      </c>
      <c r="Z529" s="111">
        <v>36</v>
      </c>
      <c r="AA529" s="111">
        <v>37</v>
      </c>
      <c r="AB529" s="112">
        <v>25</v>
      </c>
      <c r="AC529" s="112">
        <v>20</v>
      </c>
      <c r="AD529" s="112">
        <v>11</v>
      </c>
      <c r="AE529" s="116">
        <v>6</v>
      </c>
      <c r="AF529" s="112">
        <v>6</v>
      </c>
      <c r="AG529" s="112">
        <v>5</v>
      </c>
      <c r="AH529" s="112">
        <v>2</v>
      </c>
      <c r="AI529" s="112"/>
      <c r="AJ529" s="112">
        <v>0</v>
      </c>
      <c r="AK529" s="112"/>
      <c r="AL529" s="112"/>
      <c r="AM529" s="83"/>
      <c r="AN529" s="14"/>
      <c r="AO529" s="14"/>
      <c r="AP529" s="14"/>
      <c r="AQ529" s="19"/>
      <c r="AR529" s="48"/>
    </row>
    <row r="530" spans="1:44" hidden="1" x14ac:dyDescent="0.25">
      <c r="A530" s="81" t="s">
        <v>190</v>
      </c>
      <c r="B530" s="81" t="s">
        <v>534</v>
      </c>
      <c r="C530" s="106" t="s">
        <v>65</v>
      </c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112"/>
      <c r="Z530" s="112"/>
      <c r="AA530" s="112"/>
      <c r="AB530" s="112"/>
      <c r="AC530" s="112"/>
      <c r="AD530" s="112"/>
      <c r="AE530" s="112">
        <v>0</v>
      </c>
      <c r="AF530" s="112">
        <v>0</v>
      </c>
      <c r="AG530" s="112">
        <v>0</v>
      </c>
      <c r="AH530" s="112"/>
      <c r="AI530" s="112"/>
      <c r="AJ530" s="112">
        <v>0</v>
      </c>
      <c r="AK530" s="112"/>
      <c r="AL530" s="112">
        <v>1</v>
      </c>
      <c r="AM530" s="83"/>
      <c r="AN530" s="14"/>
      <c r="AO530" s="14"/>
      <c r="AP530" s="14"/>
      <c r="AQ530" s="19"/>
      <c r="AR530" s="48"/>
    </row>
    <row r="531" spans="1:44" hidden="1" x14ac:dyDescent="0.25">
      <c r="A531" s="81"/>
      <c r="B531" s="81"/>
      <c r="C531" s="106" t="s">
        <v>657</v>
      </c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112"/>
      <c r="Z531" s="112"/>
      <c r="AA531" s="112"/>
      <c r="AB531" s="112"/>
      <c r="AC531" s="112"/>
      <c r="AD531" s="112"/>
      <c r="AE531" s="112"/>
      <c r="AF531" s="112"/>
      <c r="AG531" s="112"/>
      <c r="AH531" s="112"/>
      <c r="AI531" s="112"/>
      <c r="AJ531" s="112"/>
      <c r="AK531" s="112"/>
      <c r="AL531" s="112">
        <v>5</v>
      </c>
      <c r="AM531" s="83"/>
      <c r="AN531" s="14"/>
      <c r="AO531" s="14"/>
      <c r="AP531" s="14"/>
      <c r="AQ531" s="19"/>
      <c r="AR531" s="48"/>
    </row>
    <row r="532" spans="1:44" hidden="1" x14ac:dyDescent="0.25">
      <c r="A532" s="81"/>
      <c r="B532" s="117"/>
      <c r="C532" s="17" t="s">
        <v>99</v>
      </c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  <c r="AI532" s="108"/>
      <c r="AJ532" s="108"/>
      <c r="AK532" s="108"/>
      <c r="AL532" s="108"/>
      <c r="AM532" s="83"/>
      <c r="AN532" s="14"/>
      <c r="AO532" s="14"/>
      <c r="AP532" s="14"/>
      <c r="AQ532" s="19"/>
      <c r="AR532" s="48"/>
    </row>
    <row r="533" spans="1:44" hidden="1" x14ac:dyDescent="0.25">
      <c r="A533" s="20">
        <v>1</v>
      </c>
      <c r="B533" s="81">
        <v>35</v>
      </c>
      <c r="C533" s="119" t="s">
        <v>78</v>
      </c>
      <c r="D533" s="20">
        <v>102914</v>
      </c>
      <c r="E533" s="20">
        <v>1</v>
      </c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83"/>
      <c r="AN533" s="14"/>
      <c r="AO533" s="14"/>
      <c r="AP533" s="14"/>
      <c r="AQ533" s="19"/>
      <c r="AR533" s="48"/>
    </row>
    <row r="534" spans="1:44" ht="25.5" hidden="1" x14ac:dyDescent="0.25">
      <c r="A534" s="18"/>
      <c r="B534" s="117"/>
      <c r="C534" s="95"/>
      <c r="D534" s="96"/>
      <c r="E534" s="96" t="s">
        <v>41</v>
      </c>
      <c r="F534" s="96" t="s">
        <v>42</v>
      </c>
      <c r="G534" s="96" t="s">
        <v>43</v>
      </c>
      <c r="H534" s="96" t="s">
        <v>44</v>
      </c>
      <c r="I534" s="96" t="s">
        <v>45</v>
      </c>
      <c r="J534" s="96" t="s">
        <v>46</v>
      </c>
      <c r="K534" s="96" t="s">
        <v>47</v>
      </c>
      <c r="L534" s="96" t="s">
        <v>48</v>
      </c>
      <c r="M534" s="96"/>
      <c r="N534" s="96" t="s">
        <v>49</v>
      </c>
      <c r="O534" s="96" t="s">
        <v>19</v>
      </c>
      <c r="P534" s="96" t="s">
        <v>20</v>
      </c>
      <c r="Q534" s="96" t="s">
        <v>21</v>
      </c>
      <c r="R534" s="96" t="s">
        <v>22</v>
      </c>
      <c r="S534" s="96" t="s">
        <v>23</v>
      </c>
      <c r="T534" s="96" t="s">
        <v>24</v>
      </c>
      <c r="U534" s="96" t="s">
        <v>25</v>
      </c>
      <c r="V534" s="96" t="s">
        <v>26</v>
      </c>
      <c r="W534" s="96" t="s">
        <v>27</v>
      </c>
      <c r="X534" s="96" t="s">
        <v>28</v>
      </c>
      <c r="Y534" s="96" t="s">
        <v>29</v>
      </c>
      <c r="Z534" s="96" t="s">
        <v>3</v>
      </c>
      <c r="AA534" s="96" t="s">
        <v>4</v>
      </c>
      <c r="AB534" s="96" t="s">
        <v>5</v>
      </c>
      <c r="AC534" s="96" t="s">
        <v>6</v>
      </c>
      <c r="AD534" s="96" t="s">
        <v>7</v>
      </c>
      <c r="AE534" s="96" t="s">
        <v>8</v>
      </c>
      <c r="AF534" s="96" t="s">
        <v>166</v>
      </c>
      <c r="AG534" s="96" t="s">
        <v>624</v>
      </c>
      <c r="AH534" s="110" t="s">
        <v>633</v>
      </c>
      <c r="AI534" s="110" t="s">
        <v>644</v>
      </c>
      <c r="AJ534" s="110" t="s">
        <v>646</v>
      </c>
      <c r="AK534" s="110"/>
      <c r="AL534" s="110"/>
      <c r="AM534" s="83"/>
      <c r="AN534" s="14"/>
      <c r="AO534" s="14"/>
      <c r="AP534" s="14"/>
      <c r="AQ534" s="19"/>
      <c r="AR534" s="48"/>
    </row>
    <row r="535" spans="1:44" hidden="1" x14ac:dyDescent="0.25">
      <c r="A535" s="81" t="s">
        <v>170</v>
      </c>
      <c r="B535" s="81" t="s">
        <v>546</v>
      </c>
      <c r="C535" s="95" t="s">
        <v>9</v>
      </c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>
        <v>33</v>
      </c>
      <c r="W535" s="129">
        <v>68</v>
      </c>
      <c r="X535" s="130">
        <v>29</v>
      </c>
      <c r="Y535" s="133">
        <v>80</v>
      </c>
      <c r="Z535" s="133">
        <v>46</v>
      </c>
      <c r="AA535" s="133">
        <v>65</v>
      </c>
      <c r="AB535" s="134">
        <v>29</v>
      </c>
      <c r="AC535" s="134">
        <v>69</v>
      </c>
      <c r="AD535" s="134">
        <v>21</v>
      </c>
      <c r="AE535" s="164">
        <v>47</v>
      </c>
      <c r="AF535" s="113">
        <v>40</v>
      </c>
      <c r="AG535" s="113">
        <v>81</v>
      </c>
      <c r="AH535" s="113">
        <v>30</v>
      </c>
      <c r="AI535" s="113">
        <v>73</v>
      </c>
      <c r="AJ535" s="113">
        <v>46</v>
      </c>
      <c r="AK535" s="113">
        <v>74</v>
      </c>
      <c r="AL535" s="113">
        <v>59</v>
      </c>
      <c r="AM535" s="83"/>
      <c r="AN535" s="14"/>
      <c r="AO535" s="14"/>
      <c r="AP535" s="14"/>
      <c r="AQ535" s="19"/>
      <c r="AR535" s="48"/>
    </row>
    <row r="536" spans="1:44" hidden="1" x14ac:dyDescent="0.25">
      <c r="A536" s="81" t="s">
        <v>172</v>
      </c>
      <c r="B536" s="81" t="s">
        <v>547</v>
      </c>
      <c r="C536" s="95" t="s">
        <v>10</v>
      </c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>
        <v>33</v>
      </c>
      <c r="W536" s="129">
        <v>68</v>
      </c>
      <c r="X536" s="154">
        <v>23</v>
      </c>
      <c r="Y536" s="111">
        <v>61</v>
      </c>
      <c r="Z536" s="111">
        <v>40</v>
      </c>
      <c r="AA536" s="111">
        <v>57</v>
      </c>
      <c r="AB536" s="112">
        <v>24</v>
      </c>
      <c r="AC536" s="112">
        <v>57</v>
      </c>
      <c r="AD536" s="112">
        <v>21</v>
      </c>
      <c r="AE536" s="112">
        <v>43</v>
      </c>
      <c r="AF536" s="112">
        <v>32</v>
      </c>
      <c r="AG536" s="112">
        <v>69</v>
      </c>
      <c r="AH536" s="112">
        <v>24</v>
      </c>
      <c r="AI536" s="112">
        <v>66</v>
      </c>
      <c r="AJ536" s="112">
        <v>41</v>
      </c>
      <c r="AK536" s="112">
        <v>64</v>
      </c>
      <c r="AL536" s="112">
        <v>52</v>
      </c>
      <c r="AM536" s="83"/>
      <c r="AN536" s="14"/>
      <c r="AO536" s="14"/>
      <c r="AP536" s="14"/>
      <c r="AQ536" s="19"/>
      <c r="AR536" s="48"/>
    </row>
    <row r="537" spans="1:44" hidden="1" x14ac:dyDescent="0.25">
      <c r="A537" s="81" t="s">
        <v>174</v>
      </c>
      <c r="B537" s="81" t="s">
        <v>548</v>
      </c>
      <c r="C537" s="95" t="s">
        <v>53</v>
      </c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>
        <v>17</v>
      </c>
      <c r="W537" s="129">
        <v>35</v>
      </c>
      <c r="X537" s="154">
        <v>15</v>
      </c>
      <c r="Y537" s="111">
        <v>41</v>
      </c>
      <c r="Z537" s="111">
        <v>32</v>
      </c>
      <c r="AA537" s="111">
        <v>33</v>
      </c>
      <c r="AB537" s="112">
        <v>17</v>
      </c>
      <c r="AC537" s="112">
        <v>26</v>
      </c>
      <c r="AD537" s="112">
        <v>12</v>
      </c>
      <c r="AE537" s="112">
        <v>29</v>
      </c>
      <c r="AF537" s="112">
        <v>16</v>
      </c>
      <c r="AG537" s="112">
        <v>49</v>
      </c>
      <c r="AH537" s="112">
        <v>15</v>
      </c>
      <c r="AI537" s="112">
        <v>51</v>
      </c>
      <c r="AJ537" s="112">
        <v>30</v>
      </c>
      <c r="AK537" s="112">
        <v>52</v>
      </c>
      <c r="AL537" s="112">
        <v>37</v>
      </c>
      <c r="AM537" s="83"/>
      <c r="AN537" s="14"/>
      <c r="AO537" s="14"/>
      <c r="AP537" s="14"/>
      <c r="AQ537" s="19"/>
      <c r="AR537" s="48"/>
    </row>
    <row r="538" spans="1:44" hidden="1" x14ac:dyDescent="0.25">
      <c r="A538" s="81" t="s">
        <v>176</v>
      </c>
      <c r="B538" s="81" t="s">
        <v>549</v>
      </c>
      <c r="C538" s="95" t="s">
        <v>54</v>
      </c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9">
        <v>0</v>
      </c>
      <c r="X538" s="154">
        <v>0</v>
      </c>
      <c r="Y538" s="111">
        <v>0</v>
      </c>
      <c r="Z538" s="111">
        <v>0</v>
      </c>
      <c r="AA538" s="111">
        <v>0</v>
      </c>
      <c r="AB538" s="112">
        <v>0</v>
      </c>
      <c r="AC538" s="112">
        <v>0</v>
      </c>
      <c r="AD538" s="112">
        <v>0</v>
      </c>
      <c r="AE538" s="112">
        <v>0</v>
      </c>
      <c r="AF538" s="112">
        <v>1</v>
      </c>
      <c r="AG538" s="112">
        <v>1</v>
      </c>
      <c r="AH538" s="112"/>
      <c r="AI538" s="112"/>
      <c r="AJ538" s="112">
        <v>0</v>
      </c>
      <c r="AK538" s="112">
        <v>1</v>
      </c>
      <c r="AL538" s="112"/>
      <c r="AM538" s="83"/>
      <c r="AN538" s="14"/>
      <c r="AO538" s="14"/>
      <c r="AP538" s="14"/>
      <c r="AQ538" s="19"/>
      <c r="AR538" s="48"/>
    </row>
    <row r="539" spans="1:44" ht="25.5" hidden="1" x14ac:dyDescent="0.25">
      <c r="A539" s="81" t="s">
        <v>178</v>
      </c>
      <c r="B539" s="81" t="s">
        <v>550</v>
      </c>
      <c r="C539" s="95" t="s">
        <v>89</v>
      </c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>
        <v>4</v>
      </c>
      <c r="W539" s="129">
        <v>1</v>
      </c>
      <c r="X539" s="154">
        <v>0</v>
      </c>
      <c r="Y539" s="111">
        <v>0</v>
      </c>
      <c r="Z539" s="111">
        <v>3</v>
      </c>
      <c r="AA539" s="111">
        <v>0</v>
      </c>
      <c r="AB539" s="112">
        <v>0</v>
      </c>
      <c r="AC539" s="112">
        <v>0</v>
      </c>
      <c r="AD539" s="112">
        <v>0</v>
      </c>
      <c r="AE539" s="112">
        <v>0</v>
      </c>
      <c r="AF539" s="112">
        <v>0</v>
      </c>
      <c r="AG539" s="112">
        <v>0</v>
      </c>
      <c r="AH539" s="112"/>
      <c r="AI539" s="112"/>
      <c r="AJ539" s="112">
        <v>0</v>
      </c>
      <c r="AK539" s="112"/>
      <c r="AL539" s="112"/>
      <c r="AM539" s="83"/>
      <c r="AN539" s="14"/>
      <c r="AO539" s="14"/>
      <c r="AP539" s="14"/>
      <c r="AQ539" s="19"/>
      <c r="AR539" s="48"/>
    </row>
    <row r="540" spans="1:44" ht="25.5" hidden="1" x14ac:dyDescent="0.25">
      <c r="A540" s="81" t="s">
        <v>180</v>
      </c>
      <c r="B540" s="81" t="s">
        <v>551</v>
      </c>
      <c r="C540" s="95" t="s">
        <v>55</v>
      </c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>
        <v>2</v>
      </c>
      <c r="W540" s="129">
        <v>0</v>
      </c>
      <c r="X540" s="154">
        <v>1</v>
      </c>
      <c r="Y540" s="111">
        <v>3</v>
      </c>
      <c r="Z540" s="111">
        <v>2</v>
      </c>
      <c r="AA540" s="111">
        <v>0</v>
      </c>
      <c r="AB540" s="112">
        <v>2</v>
      </c>
      <c r="AC540" s="112">
        <v>4</v>
      </c>
      <c r="AD540" s="112">
        <v>3</v>
      </c>
      <c r="AE540" s="112">
        <v>1</v>
      </c>
      <c r="AF540" s="112">
        <v>1</v>
      </c>
      <c r="AG540" s="112">
        <v>3</v>
      </c>
      <c r="AH540" s="112"/>
      <c r="AI540" s="112">
        <v>1</v>
      </c>
      <c r="AJ540" s="112">
        <v>3</v>
      </c>
      <c r="AK540" s="112"/>
      <c r="AL540" s="112">
        <v>1</v>
      </c>
      <c r="AM540" s="83"/>
      <c r="AN540" s="14"/>
      <c r="AO540" s="14"/>
      <c r="AP540" s="14"/>
      <c r="AQ540" s="19"/>
      <c r="AR540" s="48"/>
    </row>
    <row r="541" spans="1:44" hidden="1" x14ac:dyDescent="0.25">
      <c r="A541" s="81" t="s">
        <v>182</v>
      </c>
      <c r="B541" s="81" t="s">
        <v>552</v>
      </c>
      <c r="C541" s="95" t="s">
        <v>57</v>
      </c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>
        <v>0</v>
      </c>
      <c r="W541" s="129">
        <v>0</v>
      </c>
      <c r="X541" s="154">
        <v>0</v>
      </c>
      <c r="Y541" s="111">
        <v>1</v>
      </c>
      <c r="Z541" s="111">
        <v>0</v>
      </c>
      <c r="AA541" s="111">
        <v>2</v>
      </c>
      <c r="AB541" s="112">
        <v>0</v>
      </c>
      <c r="AC541" s="112">
        <v>2</v>
      </c>
      <c r="AD541" s="112">
        <v>5</v>
      </c>
      <c r="AE541" s="112">
        <v>2</v>
      </c>
      <c r="AF541" s="112">
        <v>0</v>
      </c>
      <c r="AG541" s="112">
        <v>1</v>
      </c>
      <c r="AH541" s="112">
        <v>2</v>
      </c>
      <c r="AI541" s="112">
        <v>2</v>
      </c>
      <c r="AJ541" s="112">
        <v>3</v>
      </c>
      <c r="AK541" s="112">
        <v>4</v>
      </c>
      <c r="AL541" s="112">
        <v>3</v>
      </c>
      <c r="AM541" s="83"/>
      <c r="AN541" s="14"/>
      <c r="AO541" s="14"/>
      <c r="AP541" s="14"/>
      <c r="AQ541" s="19"/>
      <c r="AR541" s="48"/>
    </row>
    <row r="542" spans="1:44" hidden="1" x14ac:dyDescent="0.25">
      <c r="A542" s="81" t="s">
        <v>184</v>
      </c>
      <c r="B542" s="81" t="s">
        <v>553</v>
      </c>
      <c r="C542" s="95" t="s">
        <v>59</v>
      </c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>
        <v>0</v>
      </c>
      <c r="W542" s="129">
        <v>0</v>
      </c>
      <c r="X542" s="130">
        <v>0</v>
      </c>
      <c r="Y542" s="135">
        <v>1</v>
      </c>
      <c r="Z542" s="167">
        <v>3</v>
      </c>
      <c r="AA542" s="135">
        <v>3</v>
      </c>
      <c r="AB542" s="136">
        <v>0</v>
      </c>
      <c r="AC542" s="136">
        <v>3</v>
      </c>
      <c r="AD542" s="136">
        <v>1</v>
      </c>
      <c r="AE542" s="168">
        <v>5</v>
      </c>
      <c r="AF542" s="112">
        <v>3</v>
      </c>
      <c r="AG542" s="112">
        <v>5</v>
      </c>
      <c r="AH542" s="112">
        <v>2</v>
      </c>
      <c r="AI542" s="112">
        <v>20</v>
      </c>
      <c r="AJ542" s="112">
        <v>2</v>
      </c>
      <c r="AK542" s="112">
        <v>3</v>
      </c>
      <c r="AL542" s="112">
        <v>5</v>
      </c>
      <c r="AM542" s="83"/>
      <c r="AN542" s="14"/>
      <c r="AO542" s="14"/>
      <c r="AP542" s="14"/>
      <c r="AQ542" s="19"/>
      <c r="AR542" s="48"/>
    </row>
    <row r="543" spans="1:44" hidden="1" x14ac:dyDescent="0.25">
      <c r="A543" s="81" t="s">
        <v>186</v>
      </c>
      <c r="B543" s="81" t="s">
        <v>554</v>
      </c>
      <c r="C543" s="95" t="s">
        <v>61</v>
      </c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47">
        <v>14</v>
      </c>
      <c r="X543" s="138">
        <v>13</v>
      </c>
      <c r="Y543" s="132">
        <v>19</v>
      </c>
      <c r="Z543" s="132">
        <v>20</v>
      </c>
      <c r="AA543" s="132">
        <v>25</v>
      </c>
      <c r="AB543" s="132">
        <v>26</v>
      </c>
      <c r="AC543" s="132">
        <v>25</v>
      </c>
      <c r="AD543" s="111">
        <v>24</v>
      </c>
      <c r="AE543" s="116">
        <v>16</v>
      </c>
      <c r="AF543" s="112">
        <v>0</v>
      </c>
      <c r="AG543" s="112"/>
      <c r="AH543" s="112">
        <v>5</v>
      </c>
      <c r="AI543" s="112"/>
      <c r="AJ543" s="112">
        <v>0</v>
      </c>
      <c r="AK543" s="112"/>
      <c r="AL543" s="112"/>
      <c r="AM543" s="83"/>
      <c r="AN543" s="14"/>
      <c r="AO543" s="14"/>
      <c r="AP543" s="14"/>
      <c r="AQ543" s="19"/>
      <c r="AR543" s="48"/>
    </row>
    <row r="544" spans="1:44" ht="25.5" hidden="1" x14ac:dyDescent="0.25">
      <c r="A544" s="81" t="s">
        <v>188</v>
      </c>
      <c r="B544" s="81" t="s">
        <v>555</v>
      </c>
      <c r="C544" s="95" t="s">
        <v>63</v>
      </c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99">
        <v>0</v>
      </c>
      <c r="V544" s="99">
        <v>19</v>
      </c>
      <c r="W544" s="99">
        <v>28</v>
      </c>
      <c r="X544" s="99">
        <v>32</v>
      </c>
      <c r="Y544" s="111">
        <v>25</v>
      </c>
      <c r="Z544" s="111">
        <v>39</v>
      </c>
      <c r="AA544" s="111">
        <v>30</v>
      </c>
      <c r="AB544" s="112">
        <v>19</v>
      </c>
      <c r="AC544" s="112">
        <v>15</v>
      </c>
      <c r="AD544" s="112">
        <v>13</v>
      </c>
      <c r="AE544" s="116">
        <v>16</v>
      </c>
      <c r="AF544" s="112">
        <v>15</v>
      </c>
      <c r="AG544" s="112">
        <v>17</v>
      </c>
      <c r="AH544" s="112">
        <v>6</v>
      </c>
      <c r="AI544" s="112"/>
      <c r="AJ544" s="112">
        <v>1</v>
      </c>
      <c r="AK544" s="112"/>
      <c r="AL544" s="112"/>
      <c r="AM544" s="83"/>
      <c r="AN544" s="14"/>
      <c r="AO544" s="14"/>
      <c r="AP544" s="14"/>
      <c r="AQ544" s="19"/>
      <c r="AR544" s="48"/>
    </row>
    <row r="545" spans="1:44" hidden="1" x14ac:dyDescent="0.25">
      <c r="A545" s="81" t="s">
        <v>190</v>
      </c>
      <c r="B545" s="81" t="s">
        <v>556</v>
      </c>
      <c r="C545" s="106" t="s">
        <v>65</v>
      </c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139"/>
      <c r="X545" s="99"/>
      <c r="Y545" s="112"/>
      <c r="Z545" s="112"/>
      <c r="AA545" s="112"/>
      <c r="AB545" s="112"/>
      <c r="AC545" s="112"/>
      <c r="AD545" s="112"/>
      <c r="AE545" s="112">
        <v>1</v>
      </c>
      <c r="AF545" s="112">
        <v>0</v>
      </c>
      <c r="AG545" s="112">
        <v>1</v>
      </c>
      <c r="AH545" s="112"/>
      <c r="AI545" s="112"/>
      <c r="AJ545" s="112">
        <v>1</v>
      </c>
      <c r="AK545" s="112">
        <v>2</v>
      </c>
      <c r="AL545" s="112">
        <v>1</v>
      </c>
      <c r="AM545" s="83"/>
      <c r="AN545" s="14"/>
      <c r="AO545" s="14"/>
      <c r="AP545" s="14"/>
      <c r="AQ545" s="19"/>
      <c r="AR545" s="48"/>
    </row>
    <row r="546" spans="1:44" hidden="1" x14ac:dyDescent="0.25">
      <c r="A546" s="81"/>
      <c r="B546" s="81"/>
      <c r="C546" s="106" t="s">
        <v>657</v>
      </c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112"/>
      <c r="Z546" s="112"/>
      <c r="AA546" s="112"/>
      <c r="AB546" s="112"/>
      <c r="AC546" s="112"/>
      <c r="AD546" s="112"/>
      <c r="AE546" s="112"/>
      <c r="AF546" s="112"/>
      <c r="AG546" s="112"/>
      <c r="AH546" s="112"/>
      <c r="AI546" s="112"/>
      <c r="AJ546" s="112"/>
      <c r="AK546" s="112"/>
      <c r="AL546" s="112">
        <v>4</v>
      </c>
      <c r="AM546" s="83"/>
      <c r="AN546" s="14"/>
      <c r="AO546" s="14"/>
      <c r="AP546" s="14"/>
      <c r="AQ546" s="19"/>
      <c r="AR546" s="48"/>
    </row>
    <row r="547" spans="1:44" hidden="1" x14ac:dyDescent="0.25">
      <c r="A547" s="81"/>
      <c r="B547" s="117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  <c r="AI547" s="108"/>
      <c r="AJ547" s="108"/>
      <c r="AK547" s="108"/>
      <c r="AL547" s="108"/>
      <c r="AM547" s="83"/>
      <c r="AN547" s="14"/>
      <c r="AO547" s="14"/>
      <c r="AP547" s="14"/>
      <c r="AQ547" s="19"/>
      <c r="AR547" s="48"/>
    </row>
    <row r="548" spans="1:44" hidden="1" x14ac:dyDescent="0.25">
      <c r="A548" s="20">
        <v>4</v>
      </c>
      <c r="B548" s="81">
        <v>36</v>
      </c>
      <c r="C548" s="119" t="s">
        <v>80</v>
      </c>
      <c r="D548" s="20">
        <v>106133</v>
      </c>
      <c r="E548" s="20">
        <v>4</v>
      </c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83"/>
      <c r="AN548" s="14"/>
      <c r="AO548" s="14"/>
      <c r="AP548" s="14"/>
      <c r="AQ548" s="19"/>
      <c r="AR548" s="48"/>
    </row>
    <row r="549" spans="1:44" ht="25.5" hidden="1" x14ac:dyDescent="0.25">
      <c r="A549" s="18"/>
      <c r="B549" s="117"/>
      <c r="C549" s="95"/>
      <c r="D549" s="96"/>
      <c r="E549" s="96" t="s">
        <v>41</v>
      </c>
      <c r="F549" s="96" t="s">
        <v>42</v>
      </c>
      <c r="G549" s="96" t="s">
        <v>43</v>
      </c>
      <c r="H549" s="96" t="s">
        <v>44</v>
      </c>
      <c r="I549" s="96" t="s">
        <v>45</v>
      </c>
      <c r="J549" s="96" t="s">
        <v>46</v>
      </c>
      <c r="K549" s="96" t="s">
        <v>47</v>
      </c>
      <c r="L549" s="96" t="s">
        <v>48</v>
      </c>
      <c r="M549" s="96"/>
      <c r="N549" s="96" t="s">
        <v>49</v>
      </c>
      <c r="O549" s="96" t="s">
        <v>19</v>
      </c>
      <c r="P549" s="96" t="s">
        <v>20</v>
      </c>
      <c r="Q549" s="96" t="s">
        <v>21</v>
      </c>
      <c r="R549" s="96" t="s">
        <v>22</v>
      </c>
      <c r="S549" s="96" t="s">
        <v>23</v>
      </c>
      <c r="T549" s="96" t="s">
        <v>24</v>
      </c>
      <c r="U549" s="96" t="s">
        <v>25</v>
      </c>
      <c r="V549" s="96" t="s">
        <v>26</v>
      </c>
      <c r="W549" s="96" t="s">
        <v>27</v>
      </c>
      <c r="X549" s="96" t="s">
        <v>28</v>
      </c>
      <c r="Y549" s="96" t="s">
        <v>29</v>
      </c>
      <c r="Z549" s="96" t="s">
        <v>3</v>
      </c>
      <c r="AA549" s="96" t="s">
        <v>4</v>
      </c>
      <c r="AB549" s="96" t="s">
        <v>5</v>
      </c>
      <c r="AC549" s="96" t="s">
        <v>6</v>
      </c>
      <c r="AD549" s="96" t="s">
        <v>7</v>
      </c>
      <c r="AE549" s="96" t="s">
        <v>8</v>
      </c>
      <c r="AF549" s="96" t="s">
        <v>166</v>
      </c>
      <c r="AG549" s="96" t="s">
        <v>624</v>
      </c>
      <c r="AH549" s="110" t="s">
        <v>633</v>
      </c>
      <c r="AI549" s="110" t="s">
        <v>644</v>
      </c>
      <c r="AJ549" s="110" t="s">
        <v>646</v>
      </c>
      <c r="AK549" s="110"/>
      <c r="AL549" s="110"/>
      <c r="AM549" s="83"/>
      <c r="AN549" s="14"/>
      <c r="AO549" s="14"/>
      <c r="AP549" s="14"/>
      <c r="AQ549" s="19"/>
      <c r="AR549" s="48"/>
    </row>
    <row r="550" spans="1:44" hidden="1" x14ac:dyDescent="0.25">
      <c r="A550" s="81" t="s">
        <v>202</v>
      </c>
      <c r="B550" s="81" t="s">
        <v>535</v>
      </c>
      <c r="C550" s="95" t="s">
        <v>9</v>
      </c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11">
        <v>0</v>
      </c>
      <c r="Z550" s="111">
        <v>0</v>
      </c>
      <c r="AA550" s="111">
        <v>0</v>
      </c>
      <c r="AB550" s="112">
        <v>6</v>
      </c>
      <c r="AC550" s="173">
        <v>36</v>
      </c>
      <c r="AD550" s="134">
        <v>17</v>
      </c>
      <c r="AE550" s="164">
        <v>24</v>
      </c>
      <c r="AF550" s="113">
        <v>14</v>
      </c>
      <c r="AG550" s="113">
        <v>21</v>
      </c>
      <c r="AH550" s="113">
        <v>12</v>
      </c>
      <c r="AI550" s="113">
        <v>27</v>
      </c>
      <c r="AJ550" s="113">
        <v>18</v>
      </c>
      <c r="AK550" s="113">
        <v>12</v>
      </c>
      <c r="AL550" s="113">
        <v>16</v>
      </c>
      <c r="AM550" s="83"/>
      <c r="AN550" s="14"/>
      <c r="AO550" s="14"/>
      <c r="AP550" s="14"/>
      <c r="AQ550" s="19"/>
      <c r="AR550" s="48"/>
    </row>
    <row r="551" spans="1:44" hidden="1" x14ac:dyDescent="0.25">
      <c r="A551" s="81" t="s">
        <v>203</v>
      </c>
      <c r="B551" s="81" t="s">
        <v>536</v>
      </c>
      <c r="C551" s="95" t="s">
        <v>10</v>
      </c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11">
        <v>0</v>
      </c>
      <c r="Z551" s="111">
        <v>0</v>
      </c>
      <c r="AA551" s="111">
        <v>0</v>
      </c>
      <c r="AB551" s="112">
        <v>5</v>
      </c>
      <c r="AC551" s="112">
        <v>33</v>
      </c>
      <c r="AD551" s="112">
        <v>17</v>
      </c>
      <c r="AE551" s="112">
        <v>19</v>
      </c>
      <c r="AF551" s="112">
        <v>13</v>
      </c>
      <c r="AG551" s="112">
        <v>18</v>
      </c>
      <c r="AH551" s="112">
        <v>11</v>
      </c>
      <c r="AI551" s="112">
        <v>21</v>
      </c>
      <c r="AJ551" s="112">
        <v>17</v>
      </c>
      <c r="AK551" s="112">
        <v>9</v>
      </c>
      <c r="AL551" s="112">
        <v>13</v>
      </c>
      <c r="AM551" s="83"/>
      <c r="AN551" s="14"/>
      <c r="AO551" s="14"/>
      <c r="AP551" s="14"/>
      <c r="AQ551" s="19"/>
      <c r="AR551" s="48"/>
    </row>
    <row r="552" spans="1:44" hidden="1" x14ac:dyDescent="0.25">
      <c r="A552" s="81" t="s">
        <v>204</v>
      </c>
      <c r="B552" s="81" t="s">
        <v>537</v>
      </c>
      <c r="C552" s="95" t="s">
        <v>53</v>
      </c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11"/>
      <c r="Z552" s="111"/>
      <c r="AA552" s="111"/>
      <c r="AB552" s="112">
        <v>4</v>
      </c>
      <c r="AC552" s="112">
        <v>4</v>
      </c>
      <c r="AD552" s="112">
        <v>10</v>
      </c>
      <c r="AE552" s="112">
        <v>14</v>
      </c>
      <c r="AF552" s="112">
        <v>5</v>
      </c>
      <c r="AG552" s="112">
        <v>11</v>
      </c>
      <c r="AH552" s="112">
        <v>4</v>
      </c>
      <c r="AI552" s="112">
        <v>13</v>
      </c>
      <c r="AJ552" s="112">
        <v>13</v>
      </c>
      <c r="AK552" s="112">
        <v>7</v>
      </c>
      <c r="AL552" s="112">
        <v>5</v>
      </c>
      <c r="AM552" s="83"/>
      <c r="AN552" s="14"/>
      <c r="AO552" s="14"/>
      <c r="AP552" s="14"/>
      <c r="AQ552" s="19"/>
      <c r="AR552" s="48"/>
    </row>
    <row r="553" spans="1:44" hidden="1" x14ac:dyDescent="0.25">
      <c r="A553" s="81" t="s">
        <v>205</v>
      </c>
      <c r="B553" s="81" t="s">
        <v>538</v>
      </c>
      <c r="C553" s="95" t="s">
        <v>54</v>
      </c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11"/>
      <c r="Z553" s="111"/>
      <c r="AA553" s="111"/>
      <c r="AB553" s="112">
        <v>0</v>
      </c>
      <c r="AC553" s="112">
        <v>0</v>
      </c>
      <c r="AD553" s="112">
        <v>0</v>
      </c>
      <c r="AE553" s="112">
        <v>0</v>
      </c>
      <c r="AF553" s="112">
        <v>0</v>
      </c>
      <c r="AG553" s="112">
        <v>0</v>
      </c>
      <c r="AH553" s="112"/>
      <c r="AI553" s="112"/>
      <c r="AJ553" s="112">
        <v>0</v>
      </c>
      <c r="AK553" s="112"/>
      <c r="AL553" s="112"/>
      <c r="AM553" s="83"/>
      <c r="AN553" s="14"/>
      <c r="AO553" s="14"/>
      <c r="AP553" s="14"/>
      <c r="AQ553" s="19"/>
      <c r="AR553" s="48"/>
    </row>
    <row r="554" spans="1:44" ht="25.5" hidden="1" x14ac:dyDescent="0.25">
      <c r="A554" s="81" t="s">
        <v>206</v>
      </c>
      <c r="B554" s="81" t="s">
        <v>539</v>
      </c>
      <c r="C554" s="95" t="s">
        <v>89</v>
      </c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11"/>
      <c r="Z554" s="111"/>
      <c r="AA554" s="111"/>
      <c r="AB554" s="112">
        <v>0</v>
      </c>
      <c r="AC554" s="112">
        <v>0</v>
      </c>
      <c r="AD554" s="112">
        <v>0</v>
      </c>
      <c r="AE554" s="112">
        <v>0</v>
      </c>
      <c r="AF554" s="112">
        <v>0</v>
      </c>
      <c r="AG554" s="112">
        <v>0</v>
      </c>
      <c r="AH554" s="112"/>
      <c r="AI554" s="112"/>
      <c r="AJ554" s="112">
        <v>0</v>
      </c>
      <c r="AK554" s="112"/>
      <c r="AL554" s="112"/>
      <c r="AM554" s="83"/>
      <c r="AN554" s="14"/>
      <c r="AO554" s="14"/>
      <c r="AP554" s="14"/>
      <c r="AQ554" s="19"/>
      <c r="AR554" s="48"/>
    </row>
    <row r="555" spans="1:44" ht="25.5" hidden="1" x14ac:dyDescent="0.25">
      <c r="A555" s="81" t="s">
        <v>207</v>
      </c>
      <c r="B555" s="81" t="s">
        <v>540</v>
      </c>
      <c r="C555" s="95" t="s">
        <v>55</v>
      </c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11"/>
      <c r="Z555" s="111"/>
      <c r="AA555" s="111"/>
      <c r="AB555" s="112">
        <v>0</v>
      </c>
      <c r="AC555" s="177">
        <v>0</v>
      </c>
      <c r="AD555" s="136">
        <v>0</v>
      </c>
      <c r="AE555" s="168">
        <v>0</v>
      </c>
      <c r="AF555" s="112">
        <v>1</v>
      </c>
      <c r="AG555" s="112">
        <v>0</v>
      </c>
      <c r="AH555" s="112"/>
      <c r="AI555" s="112"/>
      <c r="AJ555" s="112">
        <v>0</v>
      </c>
      <c r="AK555" s="112"/>
      <c r="AL555" s="112"/>
      <c r="AM555" s="83"/>
      <c r="AN555" s="14"/>
      <c r="AO555" s="14"/>
      <c r="AP555" s="14"/>
      <c r="AQ555" s="19"/>
      <c r="AR555" s="48"/>
    </row>
    <row r="556" spans="1:44" hidden="1" x14ac:dyDescent="0.25">
      <c r="A556" s="81" t="s">
        <v>208</v>
      </c>
      <c r="B556" s="81" t="s">
        <v>541</v>
      </c>
      <c r="C556" s="95" t="s">
        <v>57</v>
      </c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11"/>
      <c r="Z556" s="111"/>
      <c r="AA556" s="111"/>
      <c r="AB556" s="112">
        <v>0</v>
      </c>
      <c r="AC556" s="152">
        <v>0</v>
      </c>
      <c r="AD556" s="132">
        <v>0</v>
      </c>
      <c r="AE556" s="112">
        <v>0</v>
      </c>
      <c r="AF556" s="112">
        <v>0</v>
      </c>
      <c r="AG556" s="112">
        <v>1</v>
      </c>
      <c r="AH556" s="112"/>
      <c r="AI556" s="112">
        <v>1</v>
      </c>
      <c r="AJ556" s="112">
        <v>1</v>
      </c>
      <c r="AK556" s="112">
        <v>1</v>
      </c>
      <c r="AL556" s="112"/>
      <c r="AM556" s="83"/>
      <c r="AN556" s="14"/>
      <c r="AO556" s="14"/>
      <c r="AP556" s="14"/>
      <c r="AQ556" s="19"/>
      <c r="AR556" s="48"/>
    </row>
    <row r="557" spans="1:44" hidden="1" x14ac:dyDescent="0.25">
      <c r="A557" s="81" t="s">
        <v>209</v>
      </c>
      <c r="B557" s="81" t="s">
        <v>542</v>
      </c>
      <c r="C557" s="95" t="s">
        <v>59</v>
      </c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11"/>
      <c r="Z557" s="111"/>
      <c r="AA557" s="111"/>
      <c r="AB557" s="112">
        <v>0</v>
      </c>
      <c r="AC557" s="152">
        <v>0</v>
      </c>
      <c r="AD557" s="132">
        <v>0</v>
      </c>
      <c r="AE557" s="112">
        <v>0</v>
      </c>
      <c r="AF557" s="112">
        <v>2</v>
      </c>
      <c r="AG557" s="112">
        <v>2</v>
      </c>
      <c r="AH557" s="112">
        <v>2</v>
      </c>
      <c r="AI557" s="112">
        <v>3</v>
      </c>
      <c r="AJ557" s="112">
        <v>2</v>
      </c>
      <c r="AK557" s="112">
        <v>3</v>
      </c>
      <c r="AL557" s="112">
        <v>2</v>
      </c>
      <c r="AM557" s="83"/>
      <c r="AN557" s="14"/>
      <c r="AO557" s="14"/>
      <c r="AP557" s="14"/>
      <c r="AQ557" s="19"/>
      <c r="AR557" s="48"/>
    </row>
    <row r="558" spans="1:44" hidden="1" x14ac:dyDescent="0.25">
      <c r="A558" s="81" t="s">
        <v>210</v>
      </c>
      <c r="B558" s="81" t="s">
        <v>543</v>
      </c>
      <c r="C558" s="95" t="s">
        <v>61</v>
      </c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11"/>
      <c r="Z558" s="111"/>
      <c r="AA558" s="111"/>
      <c r="AB558" s="112"/>
      <c r="AC558" s="152">
        <v>3</v>
      </c>
      <c r="AD558" s="111">
        <v>3</v>
      </c>
      <c r="AE558" s="116">
        <v>4</v>
      </c>
      <c r="AF558" s="112">
        <v>0</v>
      </c>
      <c r="AG558" s="112"/>
      <c r="AH558" s="112">
        <v>4</v>
      </c>
      <c r="AI558" s="112"/>
      <c r="AJ558" s="112">
        <v>0</v>
      </c>
      <c r="AK558" s="112"/>
      <c r="AL558" s="112"/>
      <c r="AM558" s="83"/>
      <c r="AN558" s="14"/>
      <c r="AO558" s="14"/>
      <c r="AP558" s="14"/>
      <c r="AQ558" s="19"/>
      <c r="AR558" s="48"/>
    </row>
    <row r="559" spans="1:44" ht="25.5" hidden="1" x14ac:dyDescent="0.25">
      <c r="A559" s="81" t="s">
        <v>211</v>
      </c>
      <c r="B559" s="81" t="s">
        <v>544</v>
      </c>
      <c r="C559" s="95" t="s">
        <v>63</v>
      </c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99">
        <v>0</v>
      </c>
      <c r="V559" s="99">
        <v>0</v>
      </c>
      <c r="W559" s="99">
        <v>0</v>
      </c>
      <c r="X559" s="99">
        <v>0</v>
      </c>
      <c r="Y559" s="111">
        <v>0</v>
      </c>
      <c r="Z559" s="111">
        <v>0</v>
      </c>
      <c r="AA559" s="111">
        <v>0</v>
      </c>
      <c r="AB559" s="112">
        <v>0</v>
      </c>
      <c r="AC559" s="112">
        <v>0</v>
      </c>
      <c r="AD559" s="112">
        <v>3</v>
      </c>
      <c r="AE559" s="116">
        <v>7</v>
      </c>
      <c r="AF559" s="112">
        <v>9</v>
      </c>
      <c r="AG559" s="112">
        <v>10</v>
      </c>
      <c r="AH559" s="112">
        <v>3</v>
      </c>
      <c r="AI559" s="112"/>
      <c r="AJ559" s="112">
        <v>0</v>
      </c>
      <c r="AK559" s="112">
        <v>1</v>
      </c>
      <c r="AL559" s="112"/>
      <c r="AM559" s="83"/>
      <c r="AN559" s="14"/>
      <c r="AO559" s="14"/>
      <c r="AP559" s="14"/>
      <c r="AQ559" s="19"/>
      <c r="AR559" s="48"/>
    </row>
    <row r="560" spans="1:44" hidden="1" x14ac:dyDescent="0.25">
      <c r="A560" s="81" t="s">
        <v>212</v>
      </c>
      <c r="B560" s="81" t="s">
        <v>545</v>
      </c>
      <c r="C560" s="106" t="s">
        <v>65</v>
      </c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112"/>
      <c r="Z560" s="112"/>
      <c r="AA560" s="112"/>
      <c r="AB560" s="112"/>
      <c r="AC560" s="112"/>
      <c r="AD560" s="112"/>
      <c r="AE560" s="112">
        <v>0</v>
      </c>
      <c r="AF560" s="112">
        <v>0</v>
      </c>
      <c r="AG560" s="112">
        <v>0</v>
      </c>
      <c r="AH560" s="112"/>
      <c r="AI560" s="112"/>
      <c r="AJ560" s="112">
        <v>0</v>
      </c>
      <c r="AK560" s="112"/>
      <c r="AL560" s="112"/>
      <c r="AM560" s="83"/>
      <c r="AN560" s="14"/>
      <c r="AO560" s="14"/>
      <c r="AP560" s="14"/>
      <c r="AQ560" s="19"/>
      <c r="AR560" s="48"/>
    </row>
    <row r="561" spans="1:44" hidden="1" x14ac:dyDescent="0.25">
      <c r="A561" s="81"/>
      <c r="B561" s="81"/>
      <c r="C561" s="106" t="s">
        <v>657</v>
      </c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112"/>
      <c r="Z561" s="112"/>
      <c r="AA561" s="112"/>
      <c r="AB561" s="112"/>
      <c r="AC561" s="112"/>
      <c r="AD561" s="112"/>
      <c r="AE561" s="112"/>
      <c r="AF561" s="112"/>
      <c r="AG561" s="112"/>
      <c r="AH561" s="112"/>
      <c r="AI561" s="112"/>
      <c r="AJ561" s="112"/>
      <c r="AK561" s="112"/>
      <c r="AL561" s="112">
        <v>5</v>
      </c>
      <c r="AM561" s="83"/>
      <c r="AN561" s="14"/>
      <c r="AO561" s="14"/>
      <c r="AP561" s="14"/>
      <c r="AQ561" s="19"/>
      <c r="AR561" s="48"/>
    </row>
    <row r="562" spans="1:44" hidden="1" x14ac:dyDescent="0.25">
      <c r="A562" s="81"/>
      <c r="B562" s="117"/>
      <c r="C562" s="118"/>
      <c r="D562" s="153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  <c r="AI562" s="108"/>
      <c r="AJ562" s="108"/>
      <c r="AK562" s="108"/>
      <c r="AL562" s="108"/>
      <c r="AM562" s="83"/>
      <c r="AN562" s="14"/>
      <c r="AO562" s="14"/>
      <c r="AP562" s="14"/>
      <c r="AQ562" s="19"/>
      <c r="AR562" s="48"/>
    </row>
    <row r="563" spans="1:44" hidden="1" x14ac:dyDescent="0.25">
      <c r="A563" s="20">
        <v>1</v>
      </c>
      <c r="B563" s="81">
        <f>B548+1</f>
        <v>37</v>
      </c>
      <c r="C563" s="119" t="s">
        <v>100</v>
      </c>
      <c r="D563" s="20">
        <v>103276</v>
      </c>
      <c r="E563" s="20">
        <v>1</v>
      </c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83"/>
      <c r="AN563" s="14"/>
      <c r="AO563" s="14"/>
      <c r="AP563" s="14"/>
      <c r="AQ563" s="19"/>
      <c r="AR563" s="48"/>
    </row>
    <row r="564" spans="1:44" ht="25.5" hidden="1" x14ac:dyDescent="0.25">
      <c r="A564" s="18"/>
      <c r="B564" s="117"/>
      <c r="C564" s="95"/>
      <c r="D564" s="96"/>
      <c r="E564" s="96" t="s">
        <v>41</v>
      </c>
      <c r="F564" s="96" t="s">
        <v>42</v>
      </c>
      <c r="G564" s="96" t="s">
        <v>43</v>
      </c>
      <c r="H564" s="96" t="s">
        <v>44</v>
      </c>
      <c r="I564" s="96" t="s">
        <v>45</v>
      </c>
      <c r="J564" s="96" t="s">
        <v>46</v>
      </c>
      <c r="K564" s="96" t="s">
        <v>47</v>
      </c>
      <c r="L564" s="96" t="s">
        <v>48</v>
      </c>
      <c r="M564" s="96"/>
      <c r="N564" s="96" t="s">
        <v>49</v>
      </c>
      <c r="O564" s="96" t="s">
        <v>19</v>
      </c>
      <c r="P564" s="96" t="s">
        <v>20</v>
      </c>
      <c r="Q564" s="96" t="s">
        <v>21</v>
      </c>
      <c r="R564" s="96" t="s">
        <v>22</v>
      </c>
      <c r="S564" s="96" t="s">
        <v>23</v>
      </c>
      <c r="T564" s="96" t="s">
        <v>24</v>
      </c>
      <c r="U564" s="96" t="s">
        <v>25</v>
      </c>
      <c r="V564" s="96" t="s">
        <v>26</v>
      </c>
      <c r="W564" s="96" t="s">
        <v>27</v>
      </c>
      <c r="X564" s="96" t="s">
        <v>28</v>
      </c>
      <c r="Y564" s="96" t="s">
        <v>29</v>
      </c>
      <c r="Z564" s="96" t="s">
        <v>3</v>
      </c>
      <c r="AA564" s="96" t="s">
        <v>4</v>
      </c>
      <c r="AB564" s="96" t="s">
        <v>5</v>
      </c>
      <c r="AC564" s="96" t="s">
        <v>6</v>
      </c>
      <c r="AD564" s="96" t="s">
        <v>7</v>
      </c>
      <c r="AE564" s="96" t="s">
        <v>8</v>
      </c>
      <c r="AF564" s="96" t="s">
        <v>166</v>
      </c>
      <c r="AG564" s="96" t="s">
        <v>624</v>
      </c>
      <c r="AH564" s="110" t="s">
        <v>633</v>
      </c>
      <c r="AI564" s="110" t="s">
        <v>644</v>
      </c>
      <c r="AJ564" s="110" t="s">
        <v>646</v>
      </c>
      <c r="AK564" s="110"/>
      <c r="AL564" s="110"/>
      <c r="AM564" s="83"/>
      <c r="AN564" s="14"/>
      <c r="AO564" s="14"/>
      <c r="AP564" s="14"/>
      <c r="AQ564" s="19"/>
      <c r="AR564" s="48"/>
    </row>
    <row r="565" spans="1:44" hidden="1" x14ac:dyDescent="0.25">
      <c r="A565" s="81" t="s">
        <v>170</v>
      </c>
      <c r="B565" s="81" t="s">
        <v>557</v>
      </c>
      <c r="C565" s="95" t="s">
        <v>9</v>
      </c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>
        <v>30</v>
      </c>
      <c r="X565" s="150">
        <v>28</v>
      </c>
      <c r="Y565" s="133">
        <v>62</v>
      </c>
      <c r="Z565" s="133">
        <v>28</v>
      </c>
      <c r="AA565" s="133">
        <v>46</v>
      </c>
      <c r="AB565" s="134">
        <v>16</v>
      </c>
      <c r="AC565" s="134">
        <v>39</v>
      </c>
      <c r="AD565" s="134">
        <v>13</v>
      </c>
      <c r="AE565" s="164">
        <v>26</v>
      </c>
      <c r="AF565" s="113">
        <v>19</v>
      </c>
      <c r="AG565" s="113">
        <v>19</v>
      </c>
      <c r="AH565" s="113">
        <v>7</v>
      </c>
      <c r="AI565" s="113">
        <v>30</v>
      </c>
      <c r="AJ565" s="113">
        <v>14</v>
      </c>
      <c r="AK565" s="113">
        <v>25</v>
      </c>
      <c r="AL565" s="113">
        <v>27</v>
      </c>
      <c r="AM565" s="83"/>
      <c r="AN565" s="14"/>
      <c r="AO565" s="14"/>
      <c r="AP565" s="14"/>
      <c r="AQ565" s="19"/>
      <c r="AR565" s="48"/>
    </row>
    <row r="566" spans="1:44" hidden="1" x14ac:dyDescent="0.25">
      <c r="A566" s="81" t="s">
        <v>172</v>
      </c>
      <c r="B566" s="81" t="s">
        <v>558</v>
      </c>
      <c r="C566" s="95" t="s">
        <v>10</v>
      </c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>
        <v>26</v>
      </c>
      <c r="Y566" s="111">
        <v>48</v>
      </c>
      <c r="Z566" s="111">
        <v>23</v>
      </c>
      <c r="AA566" s="111">
        <v>41</v>
      </c>
      <c r="AB566" s="112">
        <v>14</v>
      </c>
      <c r="AC566" s="112">
        <v>37</v>
      </c>
      <c r="AD566" s="112">
        <v>13</v>
      </c>
      <c r="AE566" s="112">
        <v>22</v>
      </c>
      <c r="AF566" s="112">
        <v>16</v>
      </c>
      <c r="AG566" s="112">
        <v>15</v>
      </c>
      <c r="AH566" s="112">
        <v>7</v>
      </c>
      <c r="AI566" s="112">
        <v>25</v>
      </c>
      <c r="AJ566" s="112">
        <v>11</v>
      </c>
      <c r="AK566" s="112">
        <v>21</v>
      </c>
      <c r="AL566" s="112">
        <v>22</v>
      </c>
      <c r="AM566" s="83"/>
      <c r="AN566" s="14"/>
      <c r="AO566" s="14"/>
      <c r="AP566" s="14"/>
      <c r="AQ566" s="19"/>
      <c r="AR566" s="48"/>
    </row>
    <row r="567" spans="1:44" hidden="1" x14ac:dyDescent="0.25">
      <c r="A567" s="81" t="s">
        <v>174</v>
      </c>
      <c r="B567" s="81" t="s">
        <v>559</v>
      </c>
      <c r="C567" s="95" t="s">
        <v>53</v>
      </c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>
        <v>20</v>
      </c>
      <c r="X567" s="120">
        <v>19</v>
      </c>
      <c r="Y567" s="111">
        <v>31</v>
      </c>
      <c r="Z567" s="111">
        <v>15</v>
      </c>
      <c r="AA567" s="111">
        <v>24</v>
      </c>
      <c r="AB567" s="112">
        <v>13</v>
      </c>
      <c r="AC567" s="112">
        <v>22</v>
      </c>
      <c r="AD567" s="112">
        <v>11</v>
      </c>
      <c r="AE567" s="112">
        <v>16</v>
      </c>
      <c r="AF567" s="112">
        <v>10</v>
      </c>
      <c r="AG567" s="112">
        <v>8</v>
      </c>
      <c r="AH567" s="112">
        <v>5</v>
      </c>
      <c r="AI567" s="112">
        <v>19</v>
      </c>
      <c r="AJ567" s="112">
        <v>6</v>
      </c>
      <c r="AK567" s="112">
        <v>16</v>
      </c>
      <c r="AL567" s="112">
        <v>14</v>
      </c>
      <c r="AM567" s="83"/>
      <c r="AN567" s="14"/>
      <c r="AO567" s="14"/>
      <c r="AP567" s="14"/>
      <c r="AQ567" s="19"/>
      <c r="AR567" s="48"/>
    </row>
    <row r="568" spans="1:44" hidden="1" x14ac:dyDescent="0.25">
      <c r="A568" s="81" t="s">
        <v>176</v>
      </c>
      <c r="B568" s="81" t="s">
        <v>560</v>
      </c>
      <c r="C568" s="95" t="s">
        <v>54</v>
      </c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>
        <v>0</v>
      </c>
      <c r="X568" s="120">
        <v>0</v>
      </c>
      <c r="Y568" s="111"/>
      <c r="Z568" s="111">
        <v>0</v>
      </c>
      <c r="AA568" s="111">
        <v>0</v>
      </c>
      <c r="AB568" s="112">
        <v>0</v>
      </c>
      <c r="AC568" s="112">
        <v>0</v>
      </c>
      <c r="AD568" s="112">
        <v>0</v>
      </c>
      <c r="AE568" s="112">
        <v>0</v>
      </c>
      <c r="AF568" s="112">
        <v>0</v>
      </c>
      <c r="AG568" s="112">
        <v>0</v>
      </c>
      <c r="AH568" s="112"/>
      <c r="AI568" s="112">
        <v>1</v>
      </c>
      <c r="AJ568" s="112">
        <v>0</v>
      </c>
      <c r="AK568" s="112">
        <v>1</v>
      </c>
      <c r="AL568" s="112"/>
      <c r="AM568" s="83"/>
      <c r="AN568" s="14"/>
      <c r="AO568" s="14"/>
      <c r="AP568" s="14"/>
      <c r="AQ568" s="19"/>
      <c r="AR568" s="48"/>
    </row>
    <row r="569" spans="1:44" ht="25.5" hidden="1" x14ac:dyDescent="0.25">
      <c r="A569" s="81" t="s">
        <v>178</v>
      </c>
      <c r="B569" s="81" t="s">
        <v>561</v>
      </c>
      <c r="C569" s="95" t="s">
        <v>89</v>
      </c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>
        <v>7</v>
      </c>
      <c r="X569" s="120">
        <v>0</v>
      </c>
      <c r="Y569" s="111"/>
      <c r="Z569" s="111">
        <v>4</v>
      </c>
      <c r="AA569" s="111">
        <v>0</v>
      </c>
      <c r="AB569" s="112">
        <v>0</v>
      </c>
      <c r="AC569" s="112">
        <v>0</v>
      </c>
      <c r="AD569" s="112">
        <v>0</v>
      </c>
      <c r="AE569" s="112">
        <v>0</v>
      </c>
      <c r="AF569" s="112">
        <v>0</v>
      </c>
      <c r="AG569" s="112">
        <v>0</v>
      </c>
      <c r="AH569" s="112"/>
      <c r="AI569" s="112"/>
      <c r="AJ569" s="112">
        <v>0</v>
      </c>
      <c r="AK569" s="112"/>
      <c r="AL569" s="112"/>
      <c r="AM569" s="83"/>
      <c r="AN569" s="14"/>
      <c r="AO569" s="14"/>
      <c r="AP569" s="14"/>
      <c r="AQ569" s="19"/>
      <c r="AR569" s="48"/>
    </row>
    <row r="570" spans="1:44" ht="25.5" hidden="1" x14ac:dyDescent="0.25">
      <c r="A570" s="81" t="s">
        <v>180</v>
      </c>
      <c r="B570" s="81" t="s">
        <v>562</v>
      </c>
      <c r="C570" s="95" t="s">
        <v>55</v>
      </c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>
        <v>1</v>
      </c>
      <c r="X570" s="120">
        <v>0</v>
      </c>
      <c r="Y570" s="111">
        <v>4</v>
      </c>
      <c r="Z570" s="111">
        <v>5</v>
      </c>
      <c r="AA570" s="111">
        <v>2</v>
      </c>
      <c r="AB570" s="112">
        <v>0</v>
      </c>
      <c r="AC570" s="112">
        <v>1</v>
      </c>
      <c r="AD570" s="112">
        <v>0</v>
      </c>
      <c r="AE570" s="112">
        <v>0</v>
      </c>
      <c r="AF570" s="112">
        <v>2</v>
      </c>
      <c r="AG570" s="112">
        <v>2</v>
      </c>
      <c r="AH570" s="112"/>
      <c r="AI570" s="112">
        <v>1</v>
      </c>
      <c r="AJ570" s="112">
        <v>0</v>
      </c>
      <c r="AK570" s="112">
        <v>1</v>
      </c>
      <c r="AL570" s="112"/>
      <c r="AM570" s="83"/>
      <c r="AN570" s="14"/>
      <c r="AO570" s="14"/>
      <c r="AP570" s="14"/>
      <c r="AQ570" s="19"/>
      <c r="AR570" s="48"/>
    </row>
    <row r="571" spans="1:44" hidden="1" x14ac:dyDescent="0.25">
      <c r="A571" s="81" t="s">
        <v>182</v>
      </c>
      <c r="B571" s="81" t="s">
        <v>563</v>
      </c>
      <c r="C571" s="95" t="s">
        <v>57</v>
      </c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>
        <v>0</v>
      </c>
      <c r="Y571" s="111">
        <v>1</v>
      </c>
      <c r="Z571" s="111">
        <v>0</v>
      </c>
      <c r="AA571" s="111">
        <v>1</v>
      </c>
      <c r="AB571" s="112">
        <v>0</v>
      </c>
      <c r="AC571" s="112">
        <v>1</v>
      </c>
      <c r="AD571" s="112">
        <v>4</v>
      </c>
      <c r="AE571" s="112">
        <v>1</v>
      </c>
      <c r="AF571" s="112">
        <v>1</v>
      </c>
      <c r="AG571" s="112">
        <v>1</v>
      </c>
      <c r="AH571" s="112">
        <v>1</v>
      </c>
      <c r="AI571" s="112">
        <v>2</v>
      </c>
      <c r="AJ571" s="112">
        <v>3</v>
      </c>
      <c r="AK571" s="112">
        <v>2</v>
      </c>
      <c r="AL571" s="112">
        <v>2</v>
      </c>
      <c r="AM571" s="83"/>
      <c r="AN571" s="14"/>
      <c r="AO571" s="14"/>
      <c r="AP571" s="14"/>
      <c r="AQ571" s="19"/>
      <c r="AR571" s="48"/>
    </row>
    <row r="572" spans="1:44" hidden="1" x14ac:dyDescent="0.25">
      <c r="A572" s="81" t="s">
        <v>184</v>
      </c>
      <c r="B572" s="81" t="s">
        <v>564</v>
      </c>
      <c r="C572" s="95" t="s">
        <v>59</v>
      </c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>
        <v>0</v>
      </c>
      <c r="Y572" s="111"/>
      <c r="Z572" s="111">
        <v>1</v>
      </c>
      <c r="AA572" s="111">
        <v>6</v>
      </c>
      <c r="AB572" s="112">
        <v>1</v>
      </c>
      <c r="AC572" s="112">
        <v>4</v>
      </c>
      <c r="AD572" s="112">
        <v>2</v>
      </c>
      <c r="AE572" s="112">
        <v>1</v>
      </c>
      <c r="AF572" s="112">
        <v>4</v>
      </c>
      <c r="AG572" s="112">
        <v>4</v>
      </c>
      <c r="AH572" s="112">
        <v>3</v>
      </c>
      <c r="AI572" s="112">
        <v>8</v>
      </c>
      <c r="AJ572" s="112">
        <v>0</v>
      </c>
      <c r="AK572" s="112">
        <v>5</v>
      </c>
      <c r="AL572" s="112">
        <v>4</v>
      </c>
      <c r="AM572" s="83"/>
      <c r="AN572" s="14"/>
      <c r="AO572" s="14"/>
      <c r="AP572" s="14"/>
      <c r="AQ572" s="19"/>
      <c r="AR572" s="48"/>
    </row>
    <row r="573" spans="1:44" hidden="1" x14ac:dyDescent="0.25">
      <c r="A573" s="81" t="s">
        <v>186</v>
      </c>
      <c r="B573" s="81" t="s">
        <v>565</v>
      </c>
      <c r="C573" s="95" t="s">
        <v>61</v>
      </c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99">
        <v>3</v>
      </c>
      <c r="X573" s="178">
        <v>3</v>
      </c>
      <c r="Y573" s="136">
        <v>9</v>
      </c>
      <c r="Z573" s="136">
        <v>9</v>
      </c>
      <c r="AA573" s="136">
        <v>12</v>
      </c>
      <c r="AB573" s="136">
        <v>13</v>
      </c>
      <c r="AC573" s="136">
        <v>15</v>
      </c>
      <c r="AD573" s="165">
        <v>15</v>
      </c>
      <c r="AE573" s="163">
        <v>13</v>
      </c>
      <c r="AF573" s="112">
        <v>0</v>
      </c>
      <c r="AG573" s="112"/>
      <c r="AH573" s="112">
        <v>6</v>
      </c>
      <c r="AI573" s="112"/>
      <c r="AJ573" s="112">
        <v>0</v>
      </c>
      <c r="AK573" s="112"/>
      <c r="AL573" s="112"/>
      <c r="AM573" s="83"/>
      <c r="AN573" s="14"/>
      <c r="AO573" s="14"/>
      <c r="AP573" s="14"/>
      <c r="AQ573" s="19"/>
      <c r="AR573" s="48"/>
    </row>
    <row r="574" spans="1:44" ht="25.5" hidden="1" x14ac:dyDescent="0.25">
      <c r="A574" s="81" t="s">
        <v>188</v>
      </c>
      <c r="B574" s="81" t="s">
        <v>566</v>
      </c>
      <c r="C574" s="95" t="s">
        <v>63</v>
      </c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99"/>
      <c r="V574" s="99"/>
      <c r="W574" s="99">
        <v>13</v>
      </c>
      <c r="X574" s="99">
        <v>22</v>
      </c>
      <c r="Y574" s="111">
        <v>5</v>
      </c>
      <c r="Z574" s="111">
        <v>19</v>
      </c>
      <c r="AA574" s="111">
        <v>20</v>
      </c>
      <c r="AB574" s="112">
        <v>14</v>
      </c>
      <c r="AC574" s="112">
        <v>18</v>
      </c>
      <c r="AD574" s="112">
        <v>18</v>
      </c>
      <c r="AE574" s="116">
        <v>16</v>
      </c>
      <c r="AF574" s="112">
        <v>17</v>
      </c>
      <c r="AG574" s="112">
        <v>13</v>
      </c>
      <c r="AH574" s="112">
        <v>4</v>
      </c>
      <c r="AI574" s="112"/>
      <c r="AJ574" s="112">
        <v>0</v>
      </c>
      <c r="AK574" s="112"/>
      <c r="AL574" s="112"/>
      <c r="AM574" s="83"/>
      <c r="AN574" s="14"/>
      <c r="AO574" s="14"/>
      <c r="AP574" s="14"/>
      <c r="AQ574" s="19"/>
      <c r="AR574" s="48"/>
    </row>
    <row r="575" spans="1:44" hidden="1" x14ac:dyDescent="0.25">
      <c r="A575" s="81" t="s">
        <v>190</v>
      </c>
      <c r="B575" s="81" t="s">
        <v>567</v>
      </c>
      <c r="C575" s="106" t="s">
        <v>65</v>
      </c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112"/>
      <c r="Z575" s="112"/>
      <c r="AA575" s="112"/>
      <c r="AB575" s="112"/>
      <c r="AC575" s="112"/>
      <c r="AD575" s="112"/>
      <c r="AE575" s="112">
        <v>0</v>
      </c>
      <c r="AF575" s="112">
        <v>0</v>
      </c>
      <c r="AG575" s="112">
        <v>0</v>
      </c>
      <c r="AH575" s="112"/>
      <c r="AI575" s="112"/>
      <c r="AJ575" s="112">
        <v>0</v>
      </c>
      <c r="AK575" s="112"/>
      <c r="AL575" s="112"/>
      <c r="AM575" s="83"/>
      <c r="AN575" s="14"/>
      <c r="AO575" s="14"/>
      <c r="AP575" s="14"/>
      <c r="AQ575" s="19"/>
      <c r="AR575" s="48"/>
    </row>
    <row r="576" spans="1:44" hidden="1" x14ac:dyDescent="0.25">
      <c r="A576" s="81"/>
      <c r="B576" s="81"/>
      <c r="C576" s="106" t="s">
        <v>657</v>
      </c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112"/>
      <c r="Z576" s="112"/>
      <c r="AA576" s="112"/>
      <c r="AB576" s="112"/>
      <c r="AC576" s="112"/>
      <c r="AD576" s="112"/>
      <c r="AE576" s="112"/>
      <c r="AF576" s="112"/>
      <c r="AG576" s="112"/>
      <c r="AH576" s="112"/>
      <c r="AI576" s="112"/>
      <c r="AJ576" s="112"/>
      <c r="AK576" s="112"/>
      <c r="AL576" s="112">
        <v>5</v>
      </c>
      <c r="AM576" s="83"/>
      <c r="AN576" s="14"/>
      <c r="AO576" s="14"/>
      <c r="AP576" s="14"/>
      <c r="AQ576" s="19"/>
      <c r="AR576" s="48"/>
    </row>
    <row r="577" spans="1:44" hidden="1" x14ac:dyDescent="0.25">
      <c r="A577" s="18"/>
      <c r="B577" s="117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108"/>
      <c r="AJ577" s="108"/>
      <c r="AK577" s="108"/>
      <c r="AL577" s="108"/>
      <c r="AM577" s="83"/>
      <c r="AN577" s="14"/>
      <c r="AO577" s="14"/>
      <c r="AP577" s="14"/>
      <c r="AQ577" s="19"/>
      <c r="AR577" s="48"/>
    </row>
    <row r="578" spans="1:44" hidden="1" x14ac:dyDescent="0.25">
      <c r="A578" s="20">
        <v>1</v>
      </c>
      <c r="B578" s="81">
        <f>B563+1</f>
        <v>38</v>
      </c>
      <c r="C578" s="123" t="s">
        <v>92</v>
      </c>
      <c r="D578" s="20">
        <v>11401</v>
      </c>
      <c r="E578" s="20">
        <v>1</v>
      </c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83"/>
      <c r="AN578" s="14"/>
      <c r="AO578" s="14"/>
      <c r="AP578" s="14"/>
      <c r="AQ578" s="19"/>
      <c r="AR578" s="48"/>
    </row>
    <row r="579" spans="1:44" ht="25.5" hidden="1" x14ac:dyDescent="0.25">
      <c r="A579" s="18"/>
      <c r="B579" s="117"/>
      <c r="C579" s="95"/>
      <c r="D579" s="96" t="s">
        <v>40</v>
      </c>
      <c r="E579" s="96" t="s">
        <v>41</v>
      </c>
      <c r="F579" s="96" t="s">
        <v>42</v>
      </c>
      <c r="G579" s="96" t="s">
        <v>43</v>
      </c>
      <c r="H579" s="96" t="s">
        <v>44</v>
      </c>
      <c r="I579" s="96" t="s">
        <v>45</v>
      </c>
      <c r="J579" s="96" t="s">
        <v>46</v>
      </c>
      <c r="K579" s="96" t="s">
        <v>47</v>
      </c>
      <c r="L579" s="96" t="s">
        <v>48</v>
      </c>
      <c r="M579" s="96"/>
      <c r="N579" s="96" t="s">
        <v>49</v>
      </c>
      <c r="O579" s="96" t="s">
        <v>19</v>
      </c>
      <c r="P579" s="96" t="s">
        <v>20</v>
      </c>
      <c r="Q579" s="96" t="s">
        <v>21</v>
      </c>
      <c r="R579" s="96" t="s">
        <v>22</v>
      </c>
      <c r="S579" s="96" t="s">
        <v>23</v>
      </c>
      <c r="T579" s="96" t="s">
        <v>24</v>
      </c>
      <c r="U579" s="96" t="s">
        <v>25</v>
      </c>
      <c r="V579" s="96" t="s">
        <v>26</v>
      </c>
      <c r="W579" s="96" t="s">
        <v>27</v>
      </c>
      <c r="X579" s="96" t="s">
        <v>28</v>
      </c>
      <c r="Y579" s="110" t="s">
        <v>29</v>
      </c>
      <c r="Z579" s="110" t="s">
        <v>3</v>
      </c>
      <c r="AA579" s="110" t="s">
        <v>4</v>
      </c>
      <c r="AB579" s="110" t="s">
        <v>5</v>
      </c>
      <c r="AC579" s="110" t="s">
        <v>6</v>
      </c>
      <c r="AD579" s="110" t="s">
        <v>7</v>
      </c>
      <c r="AE579" s="110" t="s">
        <v>8</v>
      </c>
      <c r="AF579" s="110" t="s">
        <v>166</v>
      </c>
      <c r="AG579" s="110" t="s">
        <v>624</v>
      </c>
      <c r="AH579" s="110" t="s">
        <v>633</v>
      </c>
      <c r="AI579" s="110" t="s">
        <v>644</v>
      </c>
      <c r="AJ579" s="110" t="s">
        <v>646</v>
      </c>
      <c r="AK579" s="110"/>
      <c r="AL579" s="110"/>
      <c r="AM579" s="83"/>
      <c r="AN579" s="14"/>
      <c r="AO579" s="14"/>
      <c r="AP579" s="14"/>
      <c r="AQ579" s="19"/>
      <c r="AR579" s="48"/>
    </row>
    <row r="580" spans="1:44" hidden="1" x14ac:dyDescent="0.25">
      <c r="A580" s="81" t="s">
        <v>170</v>
      </c>
      <c r="B580" s="81" t="s">
        <v>568</v>
      </c>
      <c r="C580" s="95" t="s">
        <v>9</v>
      </c>
      <c r="D580" s="120">
        <v>180</v>
      </c>
      <c r="E580" s="120">
        <v>190</v>
      </c>
      <c r="F580" s="120">
        <v>223</v>
      </c>
      <c r="G580" s="120">
        <v>219</v>
      </c>
      <c r="H580" s="120">
        <v>274</v>
      </c>
      <c r="I580" s="120">
        <v>236</v>
      </c>
      <c r="J580" s="120">
        <v>196</v>
      </c>
      <c r="K580" s="120">
        <v>177</v>
      </c>
      <c r="L580" s="120">
        <v>184</v>
      </c>
      <c r="M580" s="120"/>
      <c r="N580" s="120">
        <v>156</v>
      </c>
      <c r="O580" s="120">
        <v>159</v>
      </c>
      <c r="P580" s="120">
        <v>91</v>
      </c>
      <c r="Q580" s="120">
        <v>112</v>
      </c>
      <c r="R580" s="120">
        <v>91</v>
      </c>
      <c r="S580" s="120">
        <v>78</v>
      </c>
      <c r="T580" s="120">
        <v>54</v>
      </c>
      <c r="U580" s="120">
        <v>81</v>
      </c>
      <c r="V580" s="120">
        <v>56</v>
      </c>
      <c r="W580" s="120">
        <v>43</v>
      </c>
      <c r="X580" s="120">
        <v>22</v>
      </c>
      <c r="Y580" s="111">
        <v>0</v>
      </c>
      <c r="Z580" s="111">
        <v>0</v>
      </c>
      <c r="AA580" s="111">
        <v>0</v>
      </c>
      <c r="AB580" s="112">
        <v>0</v>
      </c>
      <c r="AC580" s="112">
        <v>0</v>
      </c>
      <c r="AD580" s="112">
        <v>1</v>
      </c>
      <c r="AE580" s="113">
        <v>0</v>
      </c>
      <c r="AF580" s="113">
        <v>0</v>
      </c>
      <c r="AG580" s="113">
        <v>0</v>
      </c>
      <c r="AH580" s="113"/>
      <c r="AI580" s="113"/>
      <c r="AJ580" s="113"/>
      <c r="AK580" s="113"/>
      <c r="AL580" s="113"/>
      <c r="AM580" s="83"/>
      <c r="AN580" s="14"/>
      <c r="AO580" s="14"/>
      <c r="AP580" s="14"/>
      <c r="AQ580" s="19"/>
      <c r="AR580" s="48"/>
    </row>
    <row r="581" spans="1:44" hidden="1" x14ac:dyDescent="0.25">
      <c r="A581" s="81" t="s">
        <v>172</v>
      </c>
      <c r="B581" s="81" t="s">
        <v>569</v>
      </c>
      <c r="C581" s="95" t="s">
        <v>10</v>
      </c>
      <c r="D581" s="120">
        <v>169</v>
      </c>
      <c r="E581" s="120">
        <v>175</v>
      </c>
      <c r="F581" s="120">
        <v>216</v>
      </c>
      <c r="G581" s="120">
        <v>196</v>
      </c>
      <c r="H581" s="120">
        <v>264</v>
      </c>
      <c r="I581" s="120">
        <v>227</v>
      </c>
      <c r="J581" s="120">
        <v>186</v>
      </c>
      <c r="K581" s="120">
        <v>170</v>
      </c>
      <c r="L581" s="120">
        <v>175</v>
      </c>
      <c r="M581" s="120"/>
      <c r="N581" s="120">
        <v>153</v>
      </c>
      <c r="O581" s="120">
        <v>153</v>
      </c>
      <c r="P581" s="120">
        <v>88</v>
      </c>
      <c r="Q581" s="120">
        <v>108</v>
      </c>
      <c r="R581" s="120">
        <v>88</v>
      </c>
      <c r="S581" s="120">
        <v>75</v>
      </c>
      <c r="T581" s="120">
        <v>52</v>
      </c>
      <c r="U581" s="120">
        <v>78</v>
      </c>
      <c r="V581" s="120">
        <v>54</v>
      </c>
      <c r="W581" s="120">
        <v>41</v>
      </c>
      <c r="X581" s="120">
        <v>21</v>
      </c>
      <c r="Y581" s="111">
        <v>0</v>
      </c>
      <c r="Z581" s="111">
        <v>0</v>
      </c>
      <c r="AA581" s="111">
        <v>0</v>
      </c>
      <c r="AB581" s="112">
        <v>0</v>
      </c>
      <c r="AC581" s="112">
        <v>0</v>
      </c>
      <c r="AD581" s="112">
        <v>0</v>
      </c>
      <c r="AE581" s="112">
        <v>0</v>
      </c>
      <c r="AF581" s="112">
        <v>0</v>
      </c>
      <c r="AG581" s="112">
        <v>0</v>
      </c>
      <c r="AH581" s="112"/>
      <c r="AI581" s="112"/>
      <c r="AJ581" s="112"/>
      <c r="AK581" s="112"/>
      <c r="AL581" s="112"/>
      <c r="AM581" s="83"/>
      <c r="AN581" s="14"/>
      <c r="AO581" s="14"/>
      <c r="AP581" s="14"/>
      <c r="AQ581" s="19"/>
      <c r="AR581" s="48"/>
    </row>
    <row r="582" spans="1:44" hidden="1" x14ac:dyDescent="0.25">
      <c r="A582" s="81" t="s">
        <v>174</v>
      </c>
      <c r="B582" s="81" t="s">
        <v>570</v>
      </c>
      <c r="C582" s="95" t="s">
        <v>53</v>
      </c>
      <c r="D582" s="120">
        <v>87</v>
      </c>
      <c r="E582" s="120">
        <v>88</v>
      </c>
      <c r="F582" s="120">
        <v>113</v>
      </c>
      <c r="G582" s="120">
        <v>114</v>
      </c>
      <c r="H582" s="120">
        <v>141</v>
      </c>
      <c r="I582" s="120">
        <v>119</v>
      </c>
      <c r="J582" s="120">
        <v>82</v>
      </c>
      <c r="K582" s="120">
        <v>52</v>
      </c>
      <c r="L582" s="120">
        <v>77</v>
      </c>
      <c r="M582" s="120"/>
      <c r="N582" s="120">
        <v>54</v>
      </c>
      <c r="O582" s="120">
        <v>63</v>
      </c>
      <c r="P582" s="120">
        <v>29</v>
      </c>
      <c r="Q582" s="120">
        <v>43</v>
      </c>
      <c r="R582" s="120">
        <v>32</v>
      </c>
      <c r="S582" s="120">
        <v>38</v>
      </c>
      <c r="T582" s="120">
        <v>8</v>
      </c>
      <c r="U582" s="120">
        <v>27</v>
      </c>
      <c r="V582" s="120">
        <v>26</v>
      </c>
      <c r="W582" s="120">
        <v>31</v>
      </c>
      <c r="X582" s="120">
        <v>16</v>
      </c>
      <c r="Y582" s="111">
        <v>18</v>
      </c>
      <c r="Z582" s="111">
        <v>0</v>
      </c>
      <c r="AA582" s="111">
        <v>0</v>
      </c>
      <c r="AB582" s="112">
        <v>0</v>
      </c>
      <c r="AC582" s="112">
        <v>0</v>
      </c>
      <c r="AD582" s="112">
        <v>0</v>
      </c>
      <c r="AE582" s="112">
        <v>0</v>
      </c>
      <c r="AF582" s="112">
        <v>0</v>
      </c>
      <c r="AG582" s="112">
        <v>0</v>
      </c>
      <c r="AH582" s="112"/>
      <c r="AI582" s="112"/>
      <c r="AJ582" s="112"/>
      <c r="AK582" s="112"/>
      <c r="AL582" s="112"/>
      <c r="AM582" s="83"/>
      <c r="AN582" s="14"/>
      <c r="AO582" s="14"/>
      <c r="AP582" s="14"/>
      <c r="AQ582" s="19"/>
      <c r="AR582" s="48"/>
    </row>
    <row r="583" spans="1:44" hidden="1" x14ac:dyDescent="0.25">
      <c r="A583" s="81" t="s">
        <v>176</v>
      </c>
      <c r="B583" s="81" t="s">
        <v>571</v>
      </c>
      <c r="C583" s="95" t="s">
        <v>54</v>
      </c>
      <c r="D583" s="120"/>
      <c r="E583" s="120"/>
      <c r="F583" s="120"/>
      <c r="G583" s="120"/>
      <c r="H583" s="120"/>
      <c r="I583" s="120">
        <v>0</v>
      </c>
      <c r="J583" s="120">
        <v>0</v>
      </c>
      <c r="K583" s="120">
        <v>3</v>
      </c>
      <c r="L583" s="120">
        <v>1</v>
      </c>
      <c r="M583" s="120"/>
      <c r="N583" s="120">
        <v>0</v>
      </c>
      <c r="O583" s="120">
        <v>0</v>
      </c>
      <c r="P583" s="120">
        <v>0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0</v>
      </c>
      <c r="W583" s="120"/>
      <c r="X583" s="120">
        <v>0</v>
      </c>
      <c r="Y583" s="111"/>
      <c r="Z583" s="111">
        <v>0</v>
      </c>
      <c r="AA583" s="111">
        <v>0</v>
      </c>
      <c r="AB583" s="112">
        <v>0</v>
      </c>
      <c r="AC583" s="112">
        <v>0</v>
      </c>
      <c r="AD583" s="112">
        <v>0</v>
      </c>
      <c r="AE583" s="112">
        <v>0</v>
      </c>
      <c r="AF583" s="112">
        <v>0</v>
      </c>
      <c r="AG583" s="112">
        <v>0</v>
      </c>
      <c r="AH583" s="112"/>
      <c r="AI583" s="112"/>
      <c r="AJ583" s="112"/>
      <c r="AK583" s="112"/>
      <c r="AL583" s="112"/>
      <c r="AM583" s="83"/>
      <c r="AN583" s="14"/>
      <c r="AO583" s="14"/>
      <c r="AP583" s="14"/>
      <c r="AQ583" s="19"/>
      <c r="AR583" s="48"/>
    </row>
    <row r="584" spans="1:44" ht="25.5" hidden="1" x14ac:dyDescent="0.25">
      <c r="A584" s="81" t="s">
        <v>178</v>
      </c>
      <c r="B584" s="81" t="s">
        <v>572</v>
      </c>
      <c r="C584" s="95" t="s">
        <v>89</v>
      </c>
      <c r="D584" s="120">
        <v>37</v>
      </c>
      <c r="E584" s="120">
        <v>31</v>
      </c>
      <c r="F584" s="120">
        <v>43</v>
      </c>
      <c r="G584" s="120">
        <v>27</v>
      </c>
      <c r="H584" s="120">
        <v>31</v>
      </c>
      <c r="I584" s="120">
        <v>30</v>
      </c>
      <c r="J584" s="120">
        <v>30</v>
      </c>
      <c r="K584" s="120">
        <v>21</v>
      </c>
      <c r="L584" s="120">
        <v>31</v>
      </c>
      <c r="M584" s="120"/>
      <c r="N584" s="120">
        <v>27</v>
      </c>
      <c r="O584" s="120">
        <v>8</v>
      </c>
      <c r="P584" s="120">
        <v>6</v>
      </c>
      <c r="Q584" s="120">
        <v>6</v>
      </c>
      <c r="R584" s="120">
        <v>2</v>
      </c>
      <c r="S584" s="120">
        <v>1</v>
      </c>
      <c r="T584" s="120">
        <v>6</v>
      </c>
      <c r="U584" s="120">
        <v>11</v>
      </c>
      <c r="V584" s="120">
        <v>0</v>
      </c>
      <c r="W584" s="120">
        <v>4</v>
      </c>
      <c r="X584" s="120">
        <v>0</v>
      </c>
      <c r="Y584" s="111"/>
      <c r="Z584" s="111">
        <v>0</v>
      </c>
      <c r="AA584" s="111">
        <v>0</v>
      </c>
      <c r="AB584" s="112">
        <v>0</v>
      </c>
      <c r="AC584" s="112">
        <v>0</v>
      </c>
      <c r="AD584" s="112">
        <v>0</v>
      </c>
      <c r="AE584" s="112">
        <v>0</v>
      </c>
      <c r="AF584" s="112">
        <v>0</v>
      </c>
      <c r="AG584" s="112">
        <v>0</v>
      </c>
      <c r="AH584" s="112"/>
      <c r="AI584" s="112"/>
      <c r="AJ584" s="112"/>
      <c r="AK584" s="112"/>
      <c r="AL584" s="112"/>
      <c r="AM584" s="83"/>
      <c r="AN584" s="14"/>
      <c r="AO584" s="14"/>
      <c r="AP584" s="14"/>
      <c r="AQ584" s="19"/>
      <c r="AR584" s="48"/>
    </row>
    <row r="585" spans="1:44" ht="25.5" hidden="1" x14ac:dyDescent="0.25">
      <c r="A585" s="81" t="s">
        <v>180</v>
      </c>
      <c r="B585" s="81" t="s">
        <v>573</v>
      </c>
      <c r="C585" s="95" t="s">
        <v>55</v>
      </c>
      <c r="D585" s="120">
        <v>9</v>
      </c>
      <c r="E585" s="120">
        <v>10</v>
      </c>
      <c r="F585" s="120">
        <v>4</v>
      </c>
      <c r="G585" s="120">
        <v>7</v>
      </c>
      <c r="H585" s="120">
        <v>3</v>
      </c>
      <c r="I585" s="120">
        <v>12</v>
      </c>
      <c r="J585" s="120">
        <v>5</v>
      </c>
      <c r="K585" s="120">
        <v>10</v>
      </c>
      <c r="L585" s="120">
        <v>2</v>
      </c>
      <c r="M585" s="120"/>
      <c r="N585" s="120">
        <v>3</v>
      </c>
      <c r="O585" s="120">
        <v>3</v>
      </c>
      <c r="P585" s="120">
        <v>0</v>
      </c>
      <c r="Q585" s="120">
        <v>1</v>
      </c>
      <c r="R585" s="120">
        <v>2</v>
      </c>
      <c r="S585" s="120">
        <v>1</v>
      </c>
      <c r="T585" s="120">
        <v>2</v>
      </c>
      <c r="U585" s="120">
        <v>3</v>
      </c>
      <c r="V585" s="120">
        <v>0</v>
      </c>
      <c r="W585" s="120">
        <v>1</v>
      </c>
      <c r="X585" s="120">
        <v>0</v>
      </c>
      <c r="Y585" s="111">
        <v>1</v>
      </c>
      <c r="Z585" s="111">
        <v>0</v>
      </c>
      <c r="AA585" s="111">
        <v>0</v>
      </c>
      <c r="AB585" s="112">
        <v>0</v>
      </c>
      <c r="AC585" s="112">
        <v>0</v>
      </c>
      <c r="AD585" s="112">
        <v>0</v>
      </c>
      <c r="AE585" s="112">
        <v>0</v>
      </c>
      <c r="AF585" s="112">
        <v>0</v>
      </c>
      <c r="AG585" s="112">
        <v>0</v>
      </c>
      <c r="AH585" s="112"/>
      <c r="AI585" s="112"/>
      <c r="AJ585" s="112"/>
      <c r="AK585" s="112"/>
      <c r="AL585" s="112"/>
      <c r="AM585" s="83"/>
      <c r="AN585" s="14"/>
      <c r="AO585" s="14"/>
      <c r="AP585" s="14"/>
      <c r="AQ585" s="19"/>
      <c r="AR585" s="48"/>
    </row>
    <row r="586" spans="1:44" hidden="1" x14ac:dyDescent="0.25">
      <c r="A586" s="81" t="s">
        <v>182</v>
      </c>
      <c r="B586" s="81" t="s">
        <v>574</v>
      </c>
      <c r="C586" s="95" t="s">
        <v>57</v>
      </c>
      <c r="D586" s="120">
        <v>16</v>
      </c>
      <c r="E586" s="120">
        <v>31</v>
      </c>
      <c r="F586" s="120">
        <v>17</v>
      </c>
      <c r="G586" s="120">
        <v>28</v>
      </c>
      <c r="H586" s="120">
        <v>47</v>
      </c>
      <c r="I586" s="120">
        <v>27</v>
      </c>
      <c r="J586" s="120">
        <v>37</v>
      </c>
      <c r="K586" s="120">
        <v>54</v>
      </c>
      <c r="L586" s="120">
        <v>43</v>
      </c>
      <c r="M586" s="120"/>
      <c r="N586" s="120">
        <v>45</v>
      </c>
      <c r="O586" s="120">
        <v>20</v>
      </c>
      <c r="P586" s="120">
        <v>20</v>
      </c>
      <c r="Q586" s="120">
        <v>21</v>
      </c>
      <c r="R586" s="120">
        <v>28</v>
      </c>
      <c r="S586" s="120">
        <v>11</v>
      </c>
      <c r="T586" s="120">
        <v>15</v>
      </c>
      <c r="U586" s="120">
        <v>18</v>
      </c>
      <c r="V586" s="120">
        <v>14</v>
      </c>
      <c r="W586" s="120">
        <v>6</v>
      </c>
      <c r="X586" s="120">
        <v>0</v>
      </c>
      <c r="Y586" s="111">
        <v>15</v>
      </c>
      <c r="Z586" s="111">
        <v>0</v>
      </c>
      <c r="AA586" s="111">
        <v>0</v>
      </c>
      <c r="AB586" s="112">
        <v>0</v>
      </c>
      <c r="AC586" s="112">
        <v>0</v>
      </c>
      <c r="AD586" s="112">
        <v>0</v>
      </c>
      <c r="AE586" s="112">
        <v>1</v>
      </c>
      <c r="AF586" s="112">
        <v>5</v>
      </c>
      <c r="AG586" s="112">
        <v>1</v>
      </c>
      <c r="AH586" s="112">
        <v>3</v>
      </c>
      <c r="AI586" s="112"/>
      <c r="AJ586" s="112">
        <v>3</v>
      </c>
      <c r="AK586" s="112"/>
      <c r="AL586" s="112"/>
      <c r="AM586" s="83"/>
      <c r="AN586" s="14"/>
      <c r="AO586" s="14"/>
      <c r="AP586" s="14"/>
      <c r="AQ586" s="19"/>
      <c r="AR586" s="48"/>
    </row>
    <row r="587" spans="1:44" hidden="1" x14ac:dyDescent="0.25">
      <c r="A587" s="81" t="s">
        <v>184</v>
      </c>
      <c r="B587" s="81" t="s">
        <v>575</v>
      </c>
      <c r="C587" s="95" t="s">
        <v>59</v>
      </c>
      <c r="D587" s="120"/>
      <c r="E587" s="120"/>
      <c r="F587" s="120"/>
      <c r="G587" s="120"/>
      <c r="H587" s="120"/>
      <c r="I587" s="120"/>
      <c r="J587" s="120"/>
      <c r="K587" s="120"/>
      <c r="L587" s="120">
        <v>1</v>
      </c>
      <c r="M587" s="120"/>
      <c r="N587" s="120"/>
      <c r="O587" s="120">
        <v>28</v>
      </c>
      <c r="P587" s="120">
        <v>14</v>
      </c>
      <c r="Q587" s="120">
        <v>18</v>
      </c>
      <c r="R587" s="120">
        <v>8</v>
      </c>
      <c r="S587" s="120">
        <v>14</v>
      </c>
      <c r="T587" s="120">
        <v>10</v>
      </c>
      <c r="U587" s="120">
        <v>7</v>
      </c>
      <c r="V587" s="120">
        <v>7</v>
      </c>
      <c r="W587" s="120">
        <v>4</v>
      </c>
      <c r="X587" s="120">
        <v>0</v>
      </c>
      <c r="Y587" s="111">
        <v>12</v>
      </c>
      <c r="Z587" s="111">
        <v>0</v>
      </c>
      <c r="AA587" s="111">
        <v>0</v>
      </c>
      <c r="AB587" s="112">
        <v>0</v>
      </c>
      <c r="AC587" s="112">
        <v>0</v>
      </c>
      <c r="AD587" s="112">
        <v>0</v>
      </c>
      <c r="AE587" s="112">
        <v>1</v>
      </c>
      <c r="AF587" s="112">
        <v>0</v>
      </c>
      <c r="AG587" s="112">
        <v>0</v>
      </c>
      <c r="AH587" s="112"/>
      <c r="AI587" s="112"/>
      <c r="AJ587" s="112"/>
      <c r="AK587" s="112"/>
      <c r="AL587" s="112"/>
      <c r="AM587" s="83"/>
      <c r="AN587" s="14"/>
      <c r="AO587" s="14"/>
      <c r="AP587" s="14"/>
      <c r="AQ587" s="19"/>
      <c r="AR587" s="48"/>
    </row>
    <row r="588" spans="1:44" hidden="1" x14ac:dyDescent="0.25">
      <c r="A588" s="81" t="s">
        <v>186</v>
      </c>
      <c r="B588" s="81" t="s">
        <v>576</v>
      </c>
      <c r="C588" s="95" t="s">
        <v>61</v>
      </c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99">
        <v>0</v>
      </c>
      <c r="X588" s="99">
        <v>0</v>
      </c>
      <c r="Y588" s="112">
        <v>0</v>
      </c>
      <c r="Z588" s="112">
        <v>0</v>
      </c>
      <c r="AA588" s="112">
        <v>4</v>
      </c>
      <c r="AB588" s="112">
        <v>4</v>
      </c>
      <c r="AC588" s="112">
        <v>4</v>
      </c>
      <c r="AD588" s="111">
        <v>3</v>
      </c>
      <c r="AE588" s="116">
        <v>0</v>
      </c>
      <c r="AF588" s="112">
        <v>0</v>
      </c>
      <c r="AG588" s="112"/>
      <c r="AH588" s="112">
        <v>1</v>
      </c>
      <c r="AI588" s="112"/>
      <c r="AJ588" s="112"/>
      <c r="AK588" s="112"/>
      <c r="AL588" s="112"/>
      <c r="AM588" s="83"/>
      <c r="AN588" s="14"/>
      <c r="AO588" s="14"/>
      <c r="AP588" s="14"/>
      <c r="AQ588" s="19"/>
      <c r="AR588" s="48"/>
    </row>
    <row r="589" spans="1:44" ht="25.5" hidden="1" x14ac:dyDescent="0.25">
      <c r="A589" s="81" t="s">
        <v>188</v>
      </c>
      <c r="B589" s="81" t="s">
        <v>577</v>
      </c>
      <c r="C589" s="95" t="s">
        <v>63</v>
      </c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99">
        <v>51</v>
      </c>
      <c r="V589" s="99">
        <v>55</v>
      </c>
      <c r="W589" s="99">
        <v>53</v>
      </c>
      <c r="X589" s="99">
        <v>42</v>
      </c>
      <c r="Y589" s="111">
        <v>47</v>
      </c>
      <c r="Z589" s="111">
        <v>37</v>
      </c>
      <c r="AA589" s="111">
        <v>27</v>
      </c>
      <c r="AB589" s="112">
        <v>19</v>
      </c>
      <c r="AC589" s="112">
        <v>12</v>
      </c>
      <c r="AD589" s="112">
        <v>8</v>
      </c>
      <c r="AE589" s="116">
        <v>5</v>
      </c>
      <c r="AF589" s="112">
        <v>3</v>
      </c>
      <c r="AG589" s="112">
        <v>1</v>
      </c>
      <c r="AH589" s="112"/>
      <c r="AI589" s="112"/>
      <c r="AJ589" s="112"/>
      <c r="AK589" s="112"/>
      <c r="AL589" s="112"/>
      <c r="AM589" s="83"/>
      <c r="AN589" s="14"/>
      <c r="AO589" s="14"/>
      <c r="AP589" s="14"/>
      <c r="AQ589" s="19"/>
      <c r="AR589" s="48"/>
    </row>
    <row r="590" spans="1:44" hidden="1" x14ac:dyDescent="0.25">
      <c r="A590" s="81" t="s">
        <v>190</v>
      </c>
      <c r="B590" s="81" t="s">
        <v>578</v>
      </c>
      <c r="C590" s="106" t="s">
        <v>65</v>
      </c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112"/>
      <c r="Z590" s="112"/>
      <c r="AA590" s="112"/>
      <c r="AB590" s="112"/>
      <c r="AC590" s="112"/>
      <c r="AD590" s="112"/>
      <c r="AE590" s="112">
        <v>0</v>
      </c>
      <c r="AF590" s="112">
        <v>0</v>
      </c>
      <c r="AG590" s="112">
        <v>0</v>
      </c>
      <c r="AH590" s="112"/>
      <c r="AI590" s="112"/>
      <c r="AJ590" s="112"/>
      <c r="AK590" s="112"/>
      <c r="AL590" s="112"/>
      <c r="AM590" s="83"/>
      <c r="AN590" s="14"/>
      <c r="AO590" s="14"/>
      <c r="AP590" s="14"/>
      <c r="AQ590" s="19"/>
      <c r="AR590" s="48"/>
    </row>
    <row r="591" spans="1:44" hidden="1" x14ac:dyDescent="0.25">
      <c r="B591" s="117"/>
      <c r="C591" s="17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  <c r="AI591" s="108"/>
      <c r="AJ591" s="108"/>
      <c r="AK591" s="108"/>
      <c r="AL591" s="108"/>
      <c r="AM591" s="83"/>
      <c r="AO591" s="14"/>
      <c r="AP591" s="14"/>
      <c r="AQ591" s="19"/>
      <c r="AR591" s="48"/>
    </row>
    <row r="592" spans="1:44" hidden="1" x14ac:dyDescent="0.25">
      <c r="A592" s="20">
        <v>1</v>
      </c>
      <c r="B592" s="81">
        <f>B578+1</f>
        <v>39</v>
      </c>
      <c r="C592" s="123" t="s">
        <v>101</v>
      </c>
      <c r="D592" s="20">
        <v>53997</v>
      </c>
      <c r="E592" s="20">
        <v>1</v>
      </c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83"/>
      <c r="AN592" s="14"/>
      <c r="AO592" s="14"/>
      <c r="AP592" s="14"/>
      <c r="AQ592" s="19"/>
      <c r="AR592" s="48"/>
    </row>
    <row r="593" spans="1:44" ht="25.5" hidden="1" x14ac:dyDescent="0.25">
      <c r="A593" s="18"/>
      <c r="B593" s="117"/>
      <c r="C593" s="95"/>
      <c r="D593" s="96"/>
      <c r="E593" s="96" t="s">
        <v>41</v>
      </c>
      <c r="F593" s="96" t="s">
        <v>42</v>
      </c>
      <c r="G593" s="96" t="s">
        <v>43</v>
      </c>
      <c r="H593" s="96" t="s">
        <v>44</v>
      </c>
      <c r="I593" s="96" t="s">
        <v>45</v>
      </c>
      <c r="J593" s="96" t="s">
        <v>46</v>
      </c>
      <c r="K593" s="96" t="s">
        <v>47</v>
      </c>
      <c r="L593" s="96" t="s">
        <v>48</v>
      </c>
      <c r="M593" s="96"/>
      <c r="N593" s="96" t="s">
        <v>49</v>
      </c>
      <c r="O593" s="96" t="s">
        <v>19</v>
      </c>
      <c r="P593" s="96" t="s">
        <v>20</v>
      </c>
      <c r="Q593" s="96" t="s">
        <v>21</v>
      </c>
      <c r="R593" s="96" t="s">
        <v>22</v>
      </c>
      <c r="S593" s="96" t="s">
        <v>23</v>
      </c>
      <c r="T593" s="96" t="s">
        <v>24</v>
      </c>
      <c r="U593" s="96" t="s">
        <v>25</v>
      </c>
      <c r="V593" s="96" t="s">
        <v>26</v>
      </c>
      <c r="W593" s="96" t="s">
        <v>27</v>
      </c>
      <c r="X593" s="96" t="s">
        <v>28</v>
      </c>
      <c r="Y593" s="96" t="s">
        <v>29</v>
      </c>
      <c r="Z593" s="96" t="s">
        <v>3</v>
      </c>
      <c r="AA593" s="96" t="s">
        <v>4</v>
      </c>
      <c r="AB593" s="96" t="s">
        <v>5</v>
      </c>
      <c r="AC593" s="96" t="s">
        <v>6</v>
      </c>
      <c r="AD593" s="96" t="s">
        <v>7</v>
      </c>
      <c r="AE593" s="96" t="s">
        <v>8</v>
      </c>
      <c r="AF593" s="96" t="s">
        <v>166</v>
      </c>
      <c r="AG593" s="96" t="s">
        <v>624</v>
      </c>
      <c r="AH593" s="110" t="s">
        <v>633</v>
      </c>
      <c r="AI593" s="110" t="s">
        <v>644</v>
      </c>
      <c r="AJ593" s="110" t="s">
        <v>646</v>
      </c>
      <c r="AK593" s="110"/>
      <c r="AL593" s="110"/>
      <c r="AM593" s="83"/>
      <c r="AO593" s="14"/>
      <c r="AP593" s="14"/>
      <c r="AQ593" s="19"/>
      <c r="AR593" s="48"/>
    </row>
    <row r="594" spans="1:44" hidden="1" x14ac:dyDescent="0.25">
      <c r="A594" s="81" t="s">
        <v>170</v>
      </c>
      <c r="B594" s="81" t="s">
        <v>579</v>
      </c>
      <c r="C594" s="95" t="s">
        <v>9</v>
      </c>
      <c r="D594" s="120"/>
      <c r="E594" s="120"/>
      <c r="F594" s="120"/>
      <c r="G594" s="120"/>
      <c r="H594" s="120"/>
      <c r="I594" s="120"/>
      <c r="J594" s="120">
        <v>28</v>
      </c>
      <c r="K594" s="120">
        <v>50</v>
      </c>
      <c r="L594" s="120">
        <v>58</v>
      </c>
      <c r="M594" s="120"/>
      <c r="N594" s="120">
        <v>61</v>
      </c>
      <c r="O594" s="120">
        <v>88</v>
      </c>
      <c r="P594" s="120">
        <v>72</v>
      </c>
      <c r="Q594" s="120">
        <v>88</v>
      </c>
      <c r="R594" s="120">
        <v>58</v>
      </c>
      <c r="S594" s="120">
        <v>71</v>
      </c>
      <c r="T594" s="120">
        <v>79</v>
      </c>
      <c r="U594" s="120">
        <v>60</v>
      </c>
      <c r="V594" s="120">
        <v>47</v>
      </c>
      <c r="W594" s="120">
        <v>41</v>
      </c>
      <c r="X594" s="120">
        <v>30</v>
      </c>
      <c r="Y594" s="111">
        <v>34</v>
      </c>
      <c r="Z594" s="111"/>
      <c r="AA594" s="111">
        <v>0</v>
      </c>
      <c r="AB594" s="111"/>
      <c r="AC594" s="111"/>
      <c r="AD594" s="111">
        <v>2</v>
      </c>
      <c r="AE594" s="113">
        <v>0</v>
      </c>
      <c r="AF594" s="113">
        <v>0</v>
      </c>
      <c r="AG594" s="113">
        <v>0</v>
      </c>
      <c r="AH594" s="113"/>
      <c r="AI594" s="113"/>
      <c r="AJ594" s="113"/>
      <c r="AK594" s="113"/>
      <c r="AL594" s="113"/>
      <c r="AM594" s="83"/>
      <c r="AN594" s="48"/>
      <c r="AO594" s="14"/>
      <c r="AP594" s="14"/>
      <c r="AQ594" s="19"/>
      <c r="AR594" s="48"/>
    </row>
    <row r="595" spans="1:44" hidden="1" x14ac:dyDescent="0.25">
      <c r="A595" s="81" t="s">
        <v>172</v>
      </c>
      <c r="B595" s="81" t="s">
        <v>580</v>
      </c>
      <c r="C595" s="95" t="s">
        <v>10</v>
      </c>
      <c r="D595" s="120"/>
      <c r="E595" s="120"/>
      <c r="F595" s="120"/>
      <c r="G595" s="120"/>
      <c r="H595" s="120"/>
      <c r="I595" s="120"/>
      <c r="J595" s="120">
        <v>26</v>
      </c>
      <c r="K595" s="120">
        <v>48</v>
      </c>
      <c r="L595" s="120">
        <v>55</v>
      </c>
      <c r="M595" s="120"/>
      <c r="N595" s="120">
        <v>59</v>
      </c>
      <c r="O595" s="120">
        <v>84</v>
      </c>
      <c r="P595" s="120">
        <v>69</v>
      </c>
      <c r="Q595" s="120">
        <v>84</v>
      </c>
      <c r="R595" s="120">
        <v>56</v>
      </c>
      <c r="S595" s="120">
        <v>68</v>
      </c>
      <c r="T595" s="120">
        <v>76</v>
      </c>
      <c r="U595" s="120">
        <v>58</v>
      </c>
      <c r="V595" s="120">
        <v>45</v>
      </c>
      <c r="W595" s="120">
        <v>39</v>
      </c>
      <c r="X595" s="120">
        <v>29</v>
      </c>
      <c r="Y595" s="111">
        <v>0</v>
      </c>
      <c r="Z595" s="111">
        <v>0</v>
      </c>
      <c r="AA595" s="111">
        <v>0</v>
      </c>
      <c r="AB595" s="112">
        <v>0</v>
      </c>
      <c r="AC595" s="112">
        <v>0</v>
      </c>
      <c r="AD595" s="112">
        <v>0</v>
      </c>
      <c r="AE595" s="112">
        <v>0</v>
      </c>
      <c r="AF595" s="112">
        <v>0</v>
      </c>
      <c r="AG595" s="112">
        <v>0</v>
      </c>
      <c r="AH595" s="112"/>
      <c r="AI595" s="112"/>
      <c r="AJ595" s="112"/>
      <c r="AK595" s="112"/>
      <c r="AL595" s="112"/>
      <c r="AM595" s="83"/>
      <c r="AO595" s="14"/>
      <c r="AP595" s="14"/>
      <c r="AQ595" s="19"/>
      <c r="AR595" s="48"/>
    </row>
    <row r="596" spans="1:44" hidden="1" x14ac:dyDescent="0.25">
      <c r="A596" s="81" t="s">
        <v>174</v>
      </c>
      <c r="B596" s="81" t="s">
        <v>581</v>
      </c>
      <c r="C596" s="95" t="s">
        <v>53</v>
      </c>
      <c r="D596" s="120"/>
      <c r="E596" s="120"/>
      <c r="F596" s="120"/>
      <c r="G596" s="120"/>
      <c r="H596" s="120"/>
      <c r="I596" s="120"/>
      <c r="J596" s="120">
        <v>14</v>
      </c>
      <c r="K596" s="120">
        <v>21</v>
      </c>
      <c r="L596" s="120">
        <v>15</v>
      </c>
      <c r="M596" s="120"/>
      <c r="N596" s="120">
        <v>21</v>
      </c>
      <c r="O596" s="120">
        <v>49</v>
      </c>
      <c r="P596" s="120">
        <v>39</v>
      </c>
      <c r="Q596" s="120">
        <v>58</v>
      </c>
      <c r="R596" s="120">
        <v>37</v>
      </c>
      <c r="S596" s="120">
        <v>40</v>
      </c>
      <c r="T596" s="120">
        <v>49</v>
      </c>
      <c r="U596" s="120">
        <v>31</v>
      </c>
      <c r="V596" s="120">
        <v>15</v>
      </c>
      <c r="W596" s="120">
        <v>27</v>
      </c>
      <c r="X596" s="120">
        <v>18</v>
      </c>
      <c r="Y596" s="111">
        <v>21</v>
      </c>
      <c r="Z596" s="111">
        <v>0</v>
      </c>
      <c r="AA596" s="111"/>
      <c r="AB596" s="111"/>
      <c r="AC596" s="111"/>
      <c r="AD596" s="111"/>
      <c r="AE596" s="112">
        <v>0</v>
      </c>
      <c r="AF596" s="112">
        <v>0</v>
      </c>
      <c r="AG596" s="112">
        <v>0</v>
      </c>
      <c r="AH596" s="112"/>
      <c r="AI596" s="112"/>
      <c r="AJ596" s="112"/>
      <c r="AK596" s="112"/>
      <c r="AL596" s="112"/>
      <c r="AM596" s="83"/>
      <c r="AN596" s="14"/>
      <c r="AO596" s="14"/>
      <c r="AP596" s="14"/>
      <c r="AQ596" s="19"/>
      <c r="AR596" s="48"/>
    </row>
    <row r="597" spans="1:44" hidden="1" x14ac:dyDescent="0.25">
      <c r="A597" s="81" t="s">
        <v>176</v>
      </c>
      <c r="B597" s="81" t="s">
        <v>582</v>
      </c>
      <c r="C597" s="95" t="s">
        <v>54</v>
      </c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>
        <v>0</v>
      </c>
      <c r="Y597" s="111">
        <v>0</v>
      </c>
      <c r="Z597" s="111">
        <v>0</v>
      </c>
      <c r="AA597" s="111"/>
      <c r="AB597" s="111"/>
      <c r="AC597" s="111"/>
      <c r="AD597" s="111"/>
      <c r="AE597" s="111">
        <v>0</v>
      </c>
      <c r="AF597" s="112">
        <v>0</v>
      </c>
      <c r="AG597" s="112">
        <v>0</v>
      </c>
      <c r="AH597" s="112"/>
      <c r="AI597" s="112"/>
      <c r="AJ597" s="112"/>
      <c r="AK597" s="112"/>
      <c r="AL597" s="112"/>
      <c r="AM597" s="83"/>
      <c r="AN597" s="14"/>
      <c r="AO597" s="14"/>
      <c r="AP597" s="14"/>
      <c r="AQ597" s="19"/>
      <c r="AR597" s="48"/>
    </row>
    <row r="598" spans="1:44" ht="25.5" hidden="1" x14ac:dyDescent="0.25">
      <c r="A598" s="81" t="s">
        <v>178</v>
      </c>
      <c r="B598" s="81" t="s">
        <v>583</v>
      </c>
      <c r="C598" s="95" t="s">
        <v>89</v>
      </c>
      <c r="D598" s="120"/>
      <c r="E598" s="120"/>
      <c r="F598" s="120"/>
      <c r="G598" s="120"/>
      <c r="H598" s="120"/>
      <c r="I598" s="120"/>
      <c r="J598" s="120">
        <v>8</v>
      </c>
      <c r="K598" s="120">
        <v>13</v>
      </c>
      <c r="L598" s="120">
        <v>11</v>
      </c>
      <c r="M598" s="120"/>
      <c r="N598" s="120">
        <v>15</v>
      </c>
      <c r="O598" s="120">
        <v>9</v>
      </c>
      <c r="P598" s="120">
        <v>11</v>
      </c>
      <c r="Q598" s="120">
        <v>1</v>
      </c>
      <c r="R598" s="120">
        <v>2</v>
      </c>
      <c r="S598" s="120">
        <v>2</v>
      </c>
      <c r="T598" s="120">
        <v>6</v>
      </c>
      <c r="U598" s="120">
        <v>1</v>
      </c>
      <c r="V598" s="120">
        <v>0</v>
      </c>
      <c r="W598" s="120">
        <v>2</v>
      </c>
      <c r="X598" s="120">
        <v>0</v>
      </c>
      <c r="Y598" s="111">
        <v>0</v>
      </c>
      <c r="Z598" s="111">
        <v>0</v>
      </c>
      <c r="AA598" s="111"/>
      <c r="AB598" s="111"/>
      <c r="AC598" s="111"/>
      <c r="AD598" s="111"/>
      <c r="AE598" s="111">
        <v>0</v>
      </c>
      <c r="AF598" s="112">
        <v>0</v>
      </c>
      <c r="AG598" s="112">
        <v>0</v>
      </c>
      <c r="AH598" s="112"/>
      <c r="AI598" s="112"/>
      <c r="AJ598" s="112"/>
      <c r="AK598" s="112"/>
      <c r="AL598" s="112"/>
      <c r="AM598" s="83"/>
      <c r="AN598" s="14"/>
      <c r="AO598" s="14"/>
      <c r="AP598" s="14"/>
      <c r="AQ598" s="19"/>
      <c r="AR598" s="48"/>
    </row>
    <row r="599" spans="1:44" ht="25.5" hidden="1" x14ac:dyDescent="0.25">
      <c r="A599" s="81" t="s">
        <v>180</v>
      </c>
      <c r="B599" s="81" t="s">
        <v>584</v>
      </c>
      <c r="C599" s="95" t="s">
        <v>55</v>
      </c>
      <c r="D599" s="120"/>
      <c r="E599" s="120"/>
      <c r="F599" s="120"/>
      <c r="G599" s="120"/>
      <c r="H599" s="120"/>
      <c r="I599" s="120"/>
      <c r="J599" s="120">
        <v>1</v>
      </c>
      <c r="K599" s="120">
        <v>3</v>
      </c>
      <c r="L599" s="120">
        <v>3</v>
      </c>
      <c r="M599" s="120"/>
      <c r="N599" s="120">
        <v>3</v>
      </c>
      <c r="O599" s="120">
        <v>2</v>
      </c>
      <c r="P599" s="120">
        <v>3</v>
      </c>
      <c r="Q599" s="120">
        <v>7</v>
      </c>
      <c r="R599" s="120">
        <v>1</v>
      </c>
      <c r="S599" s="120">
        <v>3</v>
      </c>
      <c r="T599" s="120">
        <v>2</v>
      </c>
      <c r="U599" s="120">
        <v>1</v>
      </c>
      <c r="V599" s="120">
        <v>4</v>
      </c>
      <c r="W599" s="120"/>
      <c r="X599" s="120">
        <v>1</v>
      </c>
      <c r="Y599" s="111"/>
      <c r="Z599" s="111">
        <v>0</v>
      </c>
      <c r="AA599" s="111"/>
      <c r="AB599" s="111"/>
      <c r="AC599" s="111"/>
      <c r="AD599" s="111"/>
      <c r="AE599" s="112">
        <v>0</v>
      </c>
      <c r="AF599" s="112">
        <v>0</v>
      </c>
      <c r="AG599" s="112">
        <v>0</v>
      </c>
      <c r="AH599" s="112"/>
      <c r="AI599" s="112"/>
      <c r="AJ599" s="112"/>
      <c r="AK599" s="112"/>
      <c r="AL599" s="112"/>
      <c r="AM599" s="83"/>
      <c r="AN599" s="14"/>
      <c r="AO599" s="14"/>
      <c r="AP599" s="14"/>
      <c r="AQ599" s="19"/>
      <c r="AR599" s="48"/>
    </row>
    <row r="600" spans="1:44" hidden="1" x14ac:dyDescent="0.25">
      <c r="A600" s="81" t="s">
        <v>182</v>
      </c>
      <c r="B600" s="81" t="s">
        <v>585</v>
      </c>
      <c r="C600" s="95" t="s">
        <v>57</v>
      </c>
      <c r="D600" s="120"/>
      <c r="E600" s="120"/>
      <c r="F600" s="120"/>
      <c r="G600" s="120"/>
      <c r="H600" s="120"/>
      <c r="I600" s="120"/>
      <c r="J600" s="120">
        <v>0</v>
      </c>
      <c r="K600" s="120">
        <v>0</v>
      </c>
      <c r="L600" s="120">
        <v>0</v>
      </c>
      <c r="M600" s="120"/>
      <c r="N600" s="120">
        <v>1</v>
      </c>
      <c r="O600" s="120">
        <v>0</v>
      </c>
      <c r="P600" s="120">
        <v>4</v>
      </c>
      <c r="Q600" s="120">
        <v>4</v>
      </c>
      <c r="R600" s="120">
        <v>4</v>
      </c>
      <c r="S600" s="120">
        <v>9</v>
      </c>
      <c r="T600" s="120">
        <v>2</v>
      </c>
      <c r="U600" s="120">
        <v>8</v>
      </c>
      <c r="V600" s="120">
        <v>8</v>
      </c>
      <c r="W600" s="120">
        <v>6</v>
      </c>
      <c r="X600" s="120">
        <v>0</v>
      </c>
      <c r="Y600" s="111">
        <v>9</v>
      </c>
      <c r="Z600" s="111">
        <v>0</v>
      </c>
      <c r="AA600" s="111">
        <v>3</v>
      </c>
      <c r="AB600" s="111"/>
      <c r="AC600" s="111"/>
      <c r="AD600" s="111"/>
      <c r="AE600" s="112">
        <v>1</v>
      </c>
      <c r="AF600" s="112">
        <v>0</v>
      </c>
      <c r="AG600" s="112">
        <v>0</v>
      </c>
      <c r="AH600" s="112"/>
      <c r="AI600" s="112"/>
      <c r="AJ600" s="112">
        <v>1</v>
      </c>
      <c r="AK600" s="112"/>
      <c r="AL600" s="112"/>
      <c r="AM600" s="83"/>
      <c r="AN600" s="14"/>
      <c r="AO600" s="14"/>
      <c r="AP600" s="14"/>
      <c r="AQ600" s="19"/>
      <c r="AR600" s="48"/>
    </row>
    <row r="601" spans="1:44" hidden="1" x14ac:dyDescent="0.25">
      <c r="A601" s="81" t="s">
        <v>184</v>
      </c>
      <c r="B601" s="81" t="s">
        <v>586</v>
      </c>
      <c r="C601" s="95" t="s">
        <v>59</v>
      </c>
      <c r="D601" s="120"/>
      <c r="E601" s="120"/>
      <c r="F601" s="120"/>
      <c r="G601" s="120"/>
      <c r="H601" s="120"/>
      <c r="I601" s="120"/>
      <c r="J601" s="120"/>
      <c r="K601" s="120"/>
      <c r="L601" s="120">
        <v>1</v>
      </c>
      <c r="M601" s="120"/>
      <c r="N601" s="120"/>
      <c r="O601" s="120">
        <v>5</v>
      </c>
      <c r="P601" s="120">
        <v>0</v>
      </c>
      <c r="Q601" s="120">
        <v>3</v>
      </c>
      <c r="R601" s="120">
        <v>4</v>
      </c>
      <c r="S601" s="120">
        <v>4</v>
      </c>
      <c r="T601" s="120">
        <v>8</v>
      </c>
      <c r="U601" s="120">
        <v>10</v>
      </c>
      <c r="V601" s="120">
        <v>13</v>
      </c>
      <c r="W601" s="120">
        <v>4</v>
      </c>
      <c r="X601" s="120">
        <v>0</v>
      </c>
      <c r="Y601" s="111">
        <v>8</v>
      </c>
      <c r="Z601" s="111">
        <v>0</v>
      </c>
      <c r="AA601" s="111">
        <v>5</v>
      </c>
      <c r="AB601" s="111"/>
      <c r="AC601" s="111"/>
      <c r="AD601" s="111"/>
      <c r="AE601" s="112">
        <v>1</v>
      </c>
      <c r="AF601" s="112">
        <v>0</v>
      </c>
      <c r="AG601" s="112">
        <v>0</v>
      </c>
      <c r="AH601" s="112"/>
      <c r="AI601" s="112"/>
      <c r="AJ601" s="112"/>
      <c r="AK601" s="112"/>
      <c r="AL601" s="112"/>
      <c r="AM601" s="83"/>
      <c r="AN601" s="14"/>
      <c r="AO601" s="14"/>
      <c r="AP601" s="14"/>
      <c r="AQ601" s="19"/>
      <c r="AR601" s="48"/>
    </row>
    <row r="602" spans="1:44" ht="25.5" hidden="1" x14ac:dyDescent="0.25">
      <c r="A602" s="81" t="s">
        <v>188</v>
      </c>
      <c r="B602" s="81" t="s">
        <v>587</v>
      </c>
      <c r="C602" s="95" t="s">
        <v>63</v>
      </c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99">
        <v>68</v>
      </c>
      <c r="V602" s="99">
        <v>68</v>
      </c>
      <c r="W602" s="99">
        <v>58</v>
      </c>
      <c r="X602" s="99">
        <v>55</v>
      </c>
      <c r="Y602" s="111">
        <v>56</v>
      </c>
      <c r="Z602" s="111">
        <v>59</v>
      </c>
      <c r="AA602" s="111">
        <v>42</v>
      </c>
      <c r="AB602" s="112">
        <v>33</v>
      </c>
      <c r="AC602" s="112">
        <v>25</v>
      </c>
      <c r="AD602" s="112">
        <v>17</v>
      </c>
      <c r="AE602" s="116">
        <v>12</v>
      </c>
      <c r="AF602" s="112">
        <v>7</v>
      </c>
      <c r="AG602" s="112">
        <v>2</v>
      </c>
      <c r="AH602" s="112">
        <v>1</v>
      </c>
      <c r="AI602" s="112"/>
      <c r="AJ602" s="112"/>
      <c r="AK602" s="112"/>
      <c r="AL602" s="112"/>
      <c r="AM602" s="83"/>
      <c r="AN602" s="14"/>
      <c r="AO602" s="14"/>
      <c r="AP602" s="14"/>
      <c r="AQ602" s="19"/>
      <c r="AR602" s="48"/>
    </row>
    <row r="603" spans="1:44" hidden="1" x14ac:dyDescent="0.25">
      <c r="A603" s="81" t="s">
        <v>190</v>
      </c>
      <c r="B603" s="81" t="s">
        <v>588</v>
      </c>
      <c r="C603" s="106" t="s">
        <v>65</v>
      </c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112"/>
      <c r="Z603" s="112"/>
      <c r="AA603" s="112"/>
      <c r="AB603" s="112"/>
      <c r="AC603" s="112"/>
      <c r="AD603" s="112"/>
      <c r="AE603" s="112">
        <v>0</v>
      </c>
      <c r="AF603" s="112">
        <v>0</v>
      </c>
      <c r="AG603" s="112">
        <v>0</v>
      </c>
      <c r="AH603" s="112"/>
      <c r="AI603" s="112"/>
      <c r="AJ603" s="112"/>
      <c r="AK603" s="112"/>
      <c r="AL603" s="112"/>
      <c r="AM603" s="83"/>
      <c r="AN603" s="14"/>
      <c r="AO603" s="14"/>
      <c r="AP603" s="14"/>
      <c r="AQ603" s="19"/>
      <c r="AR603" s="48"/>
    </row>
    <row r="604" spans="1:44" hidden="1" x14ac:dyDescent="0.25">
      <c r="A604" s="81"/>
      <c r="B604" s="117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12">
        <v>0</v>
      </c>
      <c r="AH604" s="112"/>
      <c r="AI604" s="112"/>
      <c r="AJ604" s="112"/>
      <c r="AK604" s="112"/>
      <c r="AL604" s="112"/>
      <c r="AM604" s="83"/>
      <c r="AN604" s="14"/>
      <c r="AO604" s="14"/>
      <c r="AP604" s="14"/>
      <c r="AQ604" s="19"/>
      <c r="AR604" s="48"/>
    </row>
    <row r="605" spans="1:44" hidden="1" x14ac:dyDescent="0.25">
      <c r="A605" s="20">
        <v>1</v>
      </c>
      <c r="B605" s="81">
        <f>B592+1</f>
        <v>40</v>
      </c>
      <c r="C605" s="123" t="s">
        <v>94</v>
      </c>
      <c r="D605" s="20">
        <v>53808</v>
      </c>
      <c r="E605" s="20">
        <v>1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83"/>
      <c r="AN605" s="14"/>
      <c r="AO605" s="14"/>
      <c r="AP605" s="14"/>
      <c r="AQ605" s="19"/>
      <c r="AR605" s="48"/>
    </row>
    <row r="606" spans="1:44" ht="25.5" hidden="1" x14ac:dyDescent="0.25">
      <c r="A606" s="18"/>
      <c r="B606" s="117"/>
      <c r="C606" s="95"/>
      <c r="D606" s="96"/>
      <c r="E606" s="96" t="s">
        <v>41</v>
      </c>
      <c r="F606" s="96" t="s">
        <v>42</v>
      </c>
      <c r="G606" s="96" t="s">
        <v>43</v>
      </c>
      <c r="H606" s="96" t="s">
        <v>44</v>
      </c>
      <c r="I606" s="96" t="s">
        <v>45</v>
      </c>
      <c r="J606" s="96" t="s">
        <v>46</v>
      </c>
      <c r="K606" s="96" t="s">
        <v>47</v>
      </c>
      <c r="L606" s="96" t="s">
        <v>48</v>
      </c>
      <c r="M606" s="96"/>
      <c r="N606" s="96" t="s">
        <v>49</v>
      </c>
      <c r="O606" s="96" t="s">
        <v>19</v>
      </c>
      <c r="P606" s="96" t="s">
        <v>20</v>
      </c>
      <c r="Q606" s="96" t="s">
        <v>21</v>
      </c>
      <c r="R606" s="96" t="s">
        <v>22</v>
      </c>
      <c r="S606" s="96" t="s">
        <v>23</v>
      </c>
      <c r="T606" s="96" t="s">
        <v>24</v>
      </c>
      <c r="U606" s="96" t="s">
        <v>25</v>
      </c>
      <c r="V606" s="96" t="s">
        <v>26</v>
      </c>
      <c r="W606" s="96" t="s">
        <v>27</v>
      </c>
      <c r="X606" s="96" t="s">
        <v>28</v>
      </c>
      <c r="Y606" s="96" t="s">
        <v>29</v>
      </c>
      <c r="Z606" s="96" t="s">
        <v>3</v>
      </c>
      <c r="AA606" s="96" t="s">
        <v>4</v>
      </c>
      <c r="AB606" s="96" t="s">
        <v>5</v>
      </c>
      <c r="AC606" s="96" t="s">
        <v>6</v>
      </c>
      <c r="AD606" s="96" t="s">
        <v>7</v>
      </c>
      <c r="AE606" s="96" t="s">
        <v>8</v>
      </c>
      <c r="AF606" s="96" t="s">
        <v>166</v>
      </c>
      <c r="AG606" s="96" t="s">
        <v>624</v>
      </c>
      <c r="AH606" s="110" t="s">
        <v>633</v>
      </c>
      <c r="AI606" s="110" t="s">
        <v>644</v>
      </c>
      <c r="AJ606" s="110" t="s">
        <v>646</v>
      </c>
      <c r="AK606" s="110"/>
      <c r="AL606" s="110"/>
      <c r="AM606" s="83"/>
      <c r="AN606" s="14"/>
      <c r="AO606" s="14"/>
      <c r="AP606" s="14"/>
      <c r="AQ606" s="19"/>
      <c r="AR606" s="48"/>
    </row>
    <row r="607" spans="1:44" hidden="1" x14ac:dyDescent="0.25">
      <c r="A607" s="81" t="s">
        <v>170</v>
      </c>
      <c r="B607" s="81" t="s">
        <v>589</v>
      </c>
      <c r="C607" s="95" t="s">
        <v>9</v>
      </c>
      <c r="D607" s="120"/>
      <c r="E607" s="120"/>
      <c r="F607" s="120"/>
      <c r="G607" s="120"/>
      <c r="H607" s="120"/>
      <c r="I607" s="120"/>
      <c r="J607" s="120">
        <v>4</v>
      </c>
      <c r="K607" s="129">
        <v>14</v>
      </c>
      <c r="L607" s="130">
        <v>15</v>
      </c>
      <c r="M607" s="130"/>
      <c r="N607" s="130">
        <v>13</v>
      </c>
      <c r="O607" s="130">
        <v>0</v>
      </c>
      <c r="P607" s="130">
        <v>0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54">
        <v>0</v>
      </c>
      <c r="W607" s="120">
        <v>0</v>
      </c>
      <c r="X607" s="120"/>
      <c r="Y607" s="111"/>
      <c r="Z607" s="111"/>
      <c r="AA607" s="111"/>
      <c r="AB607" s="111"/>
      <c r="AC607" s="111"/>
      <c r="AD607" s="111"/>
      <c r="AE607" s="113">
        <v>0</v>
      </c>
      <c r="AF607" s="113">
        <v>0</v>
      </c>
      <c r="AG607" s="113">
        <v>0</v>
      </c>
      <c r="AH607" s="113"/>
      <c r="AI607" s="113"/>
      <c r="AJ607" s="113"/>
      <c r="AK607" s="113"/>
      <c r="AL607" s="113"/>
      <c r="AM607" s="83"/>
      <c r="AN607" s="14"/>
      <c r="AO607" s="14"/>
      <c r="AP607" s="14"/>
      <c r="AQ607" s="19"/>
      <c r="AR607" s="48"/>
    </row>
    <row r="608" spans="1:44" hidden="1" x14ac:dyDescent="0.25">
      <c r="A608" s="81" t="s">
        <v>172</v>
      </c>
      <c r="B608" s="81" t="s">
        <v>590</v>
      </c>
      <c r="C608" s="95" t="s">
        <v>10</v>
      </c>
      <c r="D608" s="120"/>
      <c r="E608" s="120"/>
      <c r="F608" s="120"/>
      <c r="G608" s="120"/>
      <c r="H608" s="120"/>
      <c r="I608" s="120"/>
      <c r="J608" s="120">
        <v>4</v>
      </c>
      <c r="K608" s="129">
        <v>14</v>
      </c>
      <c r="L608" s="130">
        <v>14</v>
      </c>
      <c r="M608" s="130"/>
      <c r="N608" s="130">
        <v>12</v>
      </c>
      <c r="O608" s="130">
        <v>0</v>
      </c>
      <c r="P608" s="130">
        <v>0</v>
      </c>
      <c r="Q608" s="130">
        <v>0</v>
      </c>
      <c r="R608" s="130">
        <v>0</v>
      </c>
      <c r="S608" s="130">
        <v>0</v>
      </c>
      <c r="T608" s="130">
        <v>0</v>
      </c>
      <c r="U608" s="130">
        <v>0</v>
      </c>
      <c r="V608" s="154">
        <v>0</v>
      </c>
      <c r="W608" s="120">
        <v>0</v>
      </c>
      <c r="X608" s="120"/>
      <c r="Y608" s="111"/>
      <c r="Z608" s="111"/>
      <c r="AA608" s="111"/>
      <c r="AB608" s="111"/>
      <c r="AC608" s="111"/>
      <c r="AD608" s="111"/>
      <c r="AE608" s="112">
        <v>0</v>
      </c>
      <c r="AF608" s="112">
        <v>0</v>
      </c>
      <c r="AG608" s="112">
        <v>0</v>
      </c>
      <c r="AH608" s="112"/>
      <c r="AI608" s="112"/>
      <c r="AJ608" s="112"/>
      <c r="AK608" s="112"/>
      <c r="AL608" s="112"/>
      <c r="AM608" s="83"/>
      <c r="AN608" s="14"/>
      <c r="AO608" s="14"/>
      <c r="AP608" s="14"/>
      <c r="AQ608" s="19"/>
      <c r="AR608" s="48"/>
    </row>
    <row r="609" spans="1:44" hidden="1" x14ac:dyDescent="0.25">
      <c r="A609" s="81" t="s">
        <v>174</v>
      </c>
      <c r="B609" s="81" t="s">
        <v>591</v>
      </c>
      <c r="C609" s="95" t="s">
        <v>53</v>
      </c>
      <c r="D609" s="120"/>
      <c r="E609" s="120"/>
      <c r="F609" s="120"/>
      <c r="G609" s="120"/>
      <c r="H609" s="120"/>
      <c r="I609" s="120"/>
      <c r="J609" s="120">
        <v>0</v>
      </c>
      <c r="K609" s="129">
        <v>5</v>
      </c>
      <c r="L609" s="130">
        <v>8</v>
      </c>
      <c r="M609" s="130"/>
      <c r="N609" s="130">
        <v>2</v>
      </c>
      <c r="O609" s="130">
        <v>0</v>
      </c>
      <c r="P609" s="130">
        <v>0</v>
      </c>
      <c r="Q609" s="130">
        <v>0</v>
      </c>
      <c r="R609" s="130">
        <v>0</v>
      </c>
      <c r="S609" s="130">
        <v>0</v>
      </c>
      <c r="T609" s="130">
        <v>0</v>
      </c>
      <c r="U609" s="130">
        <v>0</v>
      </c>
      <c r="V609" s="154">
        <v>0</v>
      </c>
      <c r="W609" s="120">
        <v>0</v>
      </c>
      <c r="X609" s="120"/>
      <c r="Y609" s="111"/>
      <c r="Z609" s="111"/>
      <c r="AA609" s="111"/>
      <c r="AB609" s="111"/>
      <c r="AC609" s="111"/>
      <c r="AD609" s="111"/>
      <c r="AE609" s="112">
        <v>0</v>
      </c>
      <c r="AF609" s="112">
        <v>0</v>
      </c>
      <c r="AG609" s="112">
        <v>0</v>
      </c>
      <c r="AH609" s="112"/>
      <c r="AI609" s="112"/>
      <c r="AJ609" s="112"/>
      <c r="AK609" s="112"/>
      <c r="AL609" s="112"/>
      <c r="AM609" s="83"/>
      <c r="AN609" s="14"/>
      <c r="AO609" s="14"/>
      <c r="AP609" s="14"/>
      <c r="AQ609" s="19"/>
      <c r="AR609" s="48"/>
    </row>
    <row r="610" spans="1:44" hidden="1" x14ac:dyDescent="0.25">
      <c r="A610" s="81" t="s">
        <v>176</v>
      </c>
      <c r="B610" s="81" t="s">
        <v>592</v>
      </c>
      <c r="C610" s="95" t="s">
        <v>54</v>
      </c>
      <c r="D610" s="120"/>
      <c r="E610" s="120"/>
      <c r="F610" s="120"/>
      <c r="G610" s="120"/>
      <c r="H610" s="120"/>
      <c r="I610" s="120"/>
      <c r="J610" s="120">
        <v>0</v>
      </c>
      <c r="K610" s="129">
        <v>2</v>
      </c>
      <c r="L610" s="130">
        <v>1</v>
      </c>
      <c r="M610" s="130"/>
      <c r="N610" s="130">
        <v>1</v>
      </c>
      <c r="O610" s="130">
        <v>0</v>
      </c>
      <c r="P610" s="130">
        <v>0</v>
      </c>
      <c r="Q610" s="130">
        <v>0</v>
      </c>
      <c r="R610" s="130">
        <v>0</v>
      </c>
      <c r="S610" s="130">
        <v>0</v>
      </c>
      <c r="T610" s="130">
        <v>0</v>
      </c>
      <c r="U610" s="130">
        <v>0</v>
      </c>
      <c r="V610" s="154">
        <v>0</v>
      </c>
      <c r="W610" s="120">
        <v>0</v>
      </c>
      <c r="X610" s="120"/>
      <c r="Y610" s="111"/>
      <c r="Z610" s="111"/>
      <c r="AA610" s="111"/>
      <c r="AB610" s="111"/>
      <c r="AC610" s="111"/>
      <c r="AD610" s="111"/>
      <c r="AE610" s="111">
        <v>0</v>
      </c>
      <c r="AF610" s="112">
        <v>0</v>
      </c>
      <c r="AG610" s="112">
        <v>0</v>
      </c>
      <c r="AH610" s="112"/>
      <c r="AI610" s="112"/>
      <c r="AJ610" s="112"/>
      <c r="AK610" s="112"/>
      <c r="AL610" s="112"/>
      <c r="AM610" s="83"/>
      <c r="AN610" s="14"/>
      <c r="AO610" s="14"/>
      <c r="AP610" s="14"/>
      <c r="AQ610" s="19"/>
      <c r="AR610" s="48"/>
    </row>
    <row r="611" spans="1:44" ht="25.5" hidden="1" x14ac:dyDescent="0.25">
      <c r="A611" s="81" t="s">
        <v>178</v>
      </c>
      <c r="B611" s="81" t="s">
        <v>593</v>
      </c>
      <c r="C611" s="95" t="s">
        <v>89</v>
      </c>
      <c r="D611" s="120"/>
      <c r="E611" s="120"/>
      <c r="F611" s="120"/>
      <c r="G611" s="120"/>
      <c r="H611" s="120"/>
      <c r="I611" s="120"/>
      <c r="J611" s="120">
        <v>0</v>
      </c>
      <c r="K611" s="129">
        <v>7</v>
      </c>
      <c r="L611" s="130">
        <v>2</v>
      </c>
      <c r="M611" s="130"/>
      <c r="N611" s="130">
        <v>3</v>
      </c>
      <c r="O611" s="130">
        <v>0</v>
      </c>
      <c r="P611" s="130">
        <v>0</v>
      </c>
      <c r="Q611" s="130">
        <v>0</v>
      </c>
      <c r="R611" s="130">
        <v>0</v>
      </c>
      <c r="S611" s="130">
        <v>0</v>
      </c>
      <c r="T611" s="130">
        <v>0</v>
      </c>
      <c r="U611" s="130">
        <v>0</v>
      </c>
      <c r="V611" s="154">
        <v>0</v>
      </c>
      <c r="W611" s="120">
        <v>0</v>
      </c>
      <c r="X611" s="120"/>
      <c r="Y611" s="111"/>
      <c r="Z611" s="111"/>
      <c r="AA611" s="111"/>
      <c r="AB611" s="111"/>
      <c r="AC611" s="111"/>
      <c r="AD611" s="111"/>
      <c r="AE611" s="111">
        <v>0</v>
      </c>
      <c r="AF611" s="112">
        <v>0</v>
      </c>
      <c r="AG611" s="112">
        <v>0</v>
      </c>
      <c r="AH611" s="112"/>
      <c r="AI611" s="112"/>
      <c r="AJ611" s="112"/>
      <c r="AK611" s="112"/>
      <c r="AL611" s="112"/>
      <c r="AM611" s="83"/>
      <c r="AN611" s="14"/>
      <c r="AO611" s="14"/>
      <c r="AP611" s="14"/>
      <c r="AQ611" s="19"/>
      <c r="AR611" s="48"/>
    </row>
    <row r="612" spans="1:44" ht="25.5" hidden="1" x14ac:dyDescent="0.25">
      <c r="A612" s="81" t="s">
        <v>180</v>
      </c>
      <c r="B612" s="81" t="s">
        <v>594</v>
      </c>
      <c r="C612" s="95" t="s">
        <v>55</v>
      </c>
      <c r="D612" s="120"/>
      <c r="E612" s="120"/>
      <c r="F612" s="120"/>
      <c r="G612" s="120"/>
      <c r="H612" s="120"/>
      <c r="I612" s="120"/>
      <c r="J612" s="120">
        <v>0</v>
      </c>
      <c r="K612" s="129">
        <v>0</v>
      </c>
      <c r="L612" s="130">
        <v>0</v>
      </c>
      <c r="M612" s="130"/>
      <c r="N612" s="130">
        <v>0</v>
      </c>
      <c r="O612" s="130">
        <v>0</v>
      </c>
      <c r="P612" s="130">
        <v>0</v>
      </c>
      <c r="Q612" s="130">
        <v>0</v>
      </c>
      <c r="R612" s="130">
        <v>0</v>
      </c>
      <c r="S612" s="130">
        <v>0</v>
      </c>
      <c r="T612" s="130">
        <v>0</v>
      </c>
      <c r="U612" s="130">
        <v>0</v>
      </c>
      <c r="V612" s="154">
        <v>0</v>
      </c>
      <c r="W612" s="120">
        <v>0</v>
      </c>
      <c r="X612" s="120"/>
      <c r="Y612" s="111"/>
      <c r="Z612" s="111"/>
      <c r="AA612" s="111"/>
      <c r="AB612" s="111"/>
      <c r="AC612" s="111"/>
      <c r="AD612" s="111"/>
      <c r="AE612" s="112">
        <v>0</v>
      </c>
      <c r="AF612" s="112">
        <v>0</v>
      </c>
      <c r="AG612" s="112">
        <v>0</v>
      </c>
      <c r="AH612" s="112"/>
      <c r="AI612" s="112"/>
      <c r="AJ612" s="112"/>
      <c r="AK612" s="112"/>
      <c r="AL612" s="112"/>
      <c r="AM612" s="83"/>
      <c r="AN612" s="14"/>
      <c r="AO612" s="14"/>
      <c r="AP612" s="14"/>
      <c r="AQ612" s="19"/>
      <c r="AR612" s="48"/>
    </row>
    <row r="613" spans="1:44" hidden="1" x14ac:dyDescent="0.25">
      <c r="A613" s="81" t="s">
        <v>182</v>
      </c>
      <c r="B613" s="81" t="s">
        <v>595</v>
      </c>
      <c r="C613" s="95" t="s">
        <v>57</v>
      </c>
      <c r="D613" s="120"/>
      <c r="E613" s="120"/>
      <c r="F613" s="120"/>
      <c r="G613" s="120"/>
      <c r="H613" s="120"/>
      <c r="I613" s="120"/>
      <c r="J613" s="120">
        <v>0</v>
      </c>
      <c r="K613" s="129">
        <v>0</v>
      </c>
      <c r="L613" s="130">
        <v>0</v>
      </c>
      <c r="M613" s="130"/>
      <c r="N613" s="130">
        <v>2</v>
      </c>
      <c r="O613" s="130">
        <v>0</v>
      </c>
      <c r="P613" s="130">
        <v>0</v>
      </c>
      <c r="Q613" s="130">
        <v>0</v>
      </c>
      <c r="R613" s="130">
        <v>0</v>
      </c>
      <c r="S613" s="130">
        <v>0</v>
      </c>
      <c r="T613" s="130">
        <v>0</v>
      </c>
      <c r="U613" s="130">
        <v>0</v>
      </c>
      <c r="V613" s="154">
        <v>0</v>
      </c>
      <c r="W613" s="120">
        <v>0</v>
      </c>
      <c r="X613" s="120"/>
      <c r="Y613" s="111"/>
      <c r="Z613" s="111"/>
      <c r="AA613" s="111"/>
      <c r="AB613" s="111"/>
      <c r="AC613" s="111"/>
      <c r="AD613" s="111"/>
      <c r="AE613" s="112">
        <v>0</v>
      </c>
      <c r="AF613" s="112">
        <v>0</v>
      </c>
      <c r="AG613" s="112">
        <v>0</v>
      </c>
      <c r="AH613" s="112"/>
      <c r="AI613" s="112"/>
      <c r="AJ613" s="112"/>
      <c r="AK613" s="112"/>
      <c r="AL613" s="112"/>
      <c r="AM613" s="83"/>
      <c r="AN613" s="14"/>
      <c r="AO613" s="14"/>
      <c r="AP613" s="14"/>
      <c r="AQ613" s="19"/>
      <c r="AR613" s="48"/>
    </row>
    <row r="614" spans="1:44" hidden="1" x14ac:dyDescent="0.25">
      <c r="A614" s="81" t="s">
        <v>184</v>
      </c>
      <c r="B614" s="81" t="s">
        <v>596</v>
      </c>
      <c r="C614" s="95" t="s">
        <v>59</v>
      </c>
      <c r="D614" s="120"/>
      <c r="E614" s="120"/>
      <c r="F614" s="120"/>
      <c r="G614" s="120"/>
      <c r="H614" s="120"/>
      <c r="I614" s="120"/>
      <c r="J614" s="120">
        <v>0</v>
      </c>
      <c r="K614" s="129">
        <v>0</v>
      </c>
      <c r="L614" s="130">
        <v>0</v>
      </c>
      <c r="M614" s="130"/>
      <c r="N614" s="130">
        <v>0</v>
      </c>
      <c r="O614" s="130">
        <v>0</v>
      </c>
      <c r="P614" s="130">
        <v>0</v>
      </c>
      <c r="Q614" s="130">
        <v>0</v>
      </c>
      <c r="R614" s="130">
        <v>0</v>
      </c>
      <c r="S614" s="130">
        <v>0</v>
      </c>
      <c r="T614" s="130">
        <v>0</v>
      </c>
      <c r="U614" s="130">
        <v>0</v>
      </c>
      <c r="V614" s="154">
        <v>0</v>
      </c>
      <c r="W614" s="120">
        <v>0</v>
      </c>
      <c r="X614" s="120"/>
      <c r="Y614" s="111"/>
      <c r="Z614" s="111"/>
      <c r="AA614" s="111"/>
      <c r="AB614" s="111"/>
      <c r="AC614" s="111"/>
      <c r="AD614" s="111"/>
      <c r="AE614" s="112">
        <v>0</v>
      </c>
      <c r="AF614" s="112">
        <v>0</v>
      </c>
      <c r="AG614" s="112">
        <v>0</v>
      </c>
      <c r="AH614" s="112"/>
      <c r="AI614" s="112"/>
      <c r="AJ614" s="112"/>
      <c r="AK614" s="112"/>
      <c r="AL614" s="112"/>
      <c r="AM614" s="83"/>
      <c r="AN614" s="14"/>
      <c r="AO614" s="14"/>
      <c r="AP614" s="14"/>
      <c r="AQ614" s="19"/>
      <c r="AR614" s="48"/>
    </row>
    <row r="615" spans="1:44" hidden="1" x14ac:dyDescent="0.25">
      <c r="A615" s="81" t="s">
        <v>190</v>
      </c>
      <c r="B615" s="81" t="s">
        <v>597</v>
      </c>
      <c r="C615" s="106" t="s">
        <v>65</v>
      </c>
      <c r="D615" s="99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112"/>
      <c r="Z615" s="112"/>
      <c r="AA615" s="112"/>
      <c r="AB615" s="112"/>
      <c r="AC615" s="112"/>
      <c r="AD615" s="112"/>
      <c r="AE615" s="112">
        <v>0</v>
      </c>
      <c r="AF615" s="112">
        <v>0</v>
      </c>
      <c r="AG615" s="112"/>
      <c r="AH615" s="112"/>
      <c r="AI615" s="112"/>
      <c r="AJ615" s="112"/>
      <c r="AK615" s="112"/>
      <c r="AL615" s="112"/>
      <c r="AM615" s="83"/>
      <c r="AN615" s="14"/>
      <c r="AO615" s="14"/>
      <c r="AP615" s="14"/>
      <c r="AQ615" s="19"/>
      <c r="AR615" s="48"/>
    </row>
    <row r="616" spans="1:44" hidden="1" x14ac:dyDescent="0.25">
      <c r="B616" s="117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12">
        <v>0</v>
      </c>
      <c r="AH616" s="112"/>
      <c r="AI616" s="112"/>
      <c r="AJ616" s="112"/>
      <c r="AK616" s="112"/>
      <c r="AL616" s="112"/>
      <c r="AM616" s="83"/>
      <c r="AN616" s="14"/>
      <c r="AO616" s="14"/>
      <c r="AP616" s="14"/>
      <c r="AQ616" s="19"/>
      <c r="AR616" s="48"/>
    </row>
    <row r="617" spans="1:44" hidden="1" x14ac:dyDescent="0.25">
      <c r="A617" s="20">
        <v>1</v>
      </c>
      <c r="B617" s="81">
        <f>B605+1</f>
        <v>41</v>
      </c>
      <c r="C617" s="123" t="s">
        <v>95</v>
      </c>
      <c r="D617" s="20">
        <v>53707</v>
      </c>
      <c r="E617" s="20">
        <v>1</v>
      </c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112">
        <v>0</v>
      </c>
      <c r="AH617" s="112"/>
      <c r="AI617" s="112"/>
      <c r="AJ617" s="112"/>
      <c r="AK617" s="112"/>
      <c r="AL617" s="112"/>
      <c r="AM617" s="83"/>
      <c r="AN617" s="14"/>
      <c r="AO617" s="14"/>
      <c r="AP617" s="14"/>
      <c r="AQ617" s="19"/>
      <c r="AR617" s="48"/>
    </row>
    <row r="618" spans="1:44" ht="25.5" hidden="1" x14ac:dyDescent="0.25">
      <c r="A618" s="18"/>
      <c r="B618" s="117"/>
      <c r="C618" s="95"/>
      <c r="D618" s="96"/>
      <c r="E618" s="96" t="s">
        <v>41</v>
      </c>
      <c r="F618" s="96" t="s">
        <v>42</v>
      </c>
      <c r="G618" s="96" t="s">
        <v>43</v>
      </c>
      <c r="H618" s="96" t="s">
        <v>44</v>
      </c>
      <c r="I618" s="96" t="s">
        <v>45</v>
      </c>
      <c r="J618" s="96" t="s">
        <v>46</v>
      </c>
      <c r="K618" s="96" t="s">
        <v>47</v>
      </c>
      <c r="L618" s="96" t="s">
        <v>48</v>
      </c>
      <c r="M618" s="96"/>
      <c r="N618" s="96" t="s">
        <v>49</v>
      </c>
      <c r="O618" s="96" t="s">
        <v>19</v>
      </c>
      <c r="P618" s="96" t="s">
        <v>20</v>
      </c>
      <c r="Q618" s="96" t="s">
        <v>21</v>
      </c>
      <c r="R618" s="96" t="s">
        <v>22</v>
      </c>
      <c r="S618" s="96" t="s">
        <v>23</v>
      </c>
      <c r="T618" s="96" t="s">
        <v>24</v>
      </c>
      <c r="U618" s="96" t="s">
        <v>25</v>
      </c>
      <c r="V618" s="96" t="s">
        <v>26</v>
      </c>
      <c r="W618" s="96" t="s">
        <v>27</v>
      </c>
      <c r="X618" s="96" t="s">
        <v>28</v>
      </c>
      <c r="Y618" s="96" t="s">
        <v>29</v>
      </c>
      <c r="Z618" s="96" t="s">
        <v>3</v>
      </c>
      <c r="AA618" s="96" t="s">
        <v>4</v>
      </c>
      <c r="AB618" s="96" t="s">
        <v>5</v>
      </c>
      <c r="AC618" s="96" t="s">
        <v>6</v>
      </c>
      <c r="AD618" s="96" t="s">
        <v>7</v>
      </c>
      <c r="AE618" s="96" t="s">
        <v>8</v>
      </c>
      <c r="AF618" s="96" t="s">
        <v>166</v>
      </c>
      <c r="AG618" s="96" t="s">
        <v>624</v>
      </c>
      <c r="AH618" s="110" t="s">
        <v>633</v>
      </c>
      <c r="AI618" s="110" t="s">
        <v>644</v>
      </c>
      <c r="AJ618" s="110" t="s">
        <v>646</v>
      </c>
      <c r="AK618" s="110"/>
      <c r="AL618" s="110"/>
      <c r="AM618" s="83"/>
      <c r="AN618" s="14"/>
      <c r="AO618" s="14"/>
      <c r="AP618" s="14"/>
      <c r="AQ618" s="19"/>
      <c r="AR618" s="48"/>
    </row>
    <row r="619" spans="1:44" hidden="1" x14ac:dyDescent="0.25">
      <c r="A619" s="81" t="s">
        <v>170</v>
      </c>
      <c r="B619" s="81" t="s">
        <v>598</v>
      </c>
      <c r="C619" s="95" t="s">
        <v>9</v>
      </c>
      <c r="D619" s="120"/>
      <c r="E619" s="120"/>
      <c r="F619" s="120"/>
      <c r="G619" s="120"/>
      <c r="H619" s="120"/>
      <c r="I619" s="120"/>
      <c r="J619" s="120">
        <v>1</v>
      </c>
      <c r="K619" s="155">
        <v>10</v>
      </c>
      <c r="L619" s="120">
        <v>17</v>
      </c>
      <c r="M619" s="120"/>
      <c r="N619" s="120">
        <v>12</v>
      </c>
      <c r="O619" s="120">
        <v>12</v>
      </c>
      <c r="P619" s="120">
        <v>1</v>
      </c>
      <c r="Q619" s="120">
        <v>2</v>
      </c>
      <c r="R619" s="120">
        <v>0</v>
      </c>
      <c r="S619" s="120">
        <v>0</v>
      </c>
      <c r="T619" s="120">
        <v>0</v>
      </c>
      <c r="U619" s="120"/>
      <c r="V619" s="120"/>
      <c r="W619" s="120"/>
      <c r="X619" s="120"/>
      <c r="Y619" s="111"/>
      <c r="Z619" s="111"/>
      <c r="AA619" s="111"/>
      <c r="AB619" s="111"/>
      <c r="AC619" s="111"/>
      <c r="AD619" s="111"/>
      <c r="AE619" s="113">
        <v>0</v>
      </c>
      <c r="AF619" s="113">
        <v>0</v>
      </c>
      <c r="AG619" s="113">
        <v>0</v>
      </c>
      <c r="AH619" s="113"/>
      <c r="AI619" s="113"/>
      <c r="AJ619" s="113"/>
      <c r="AK619" s="113"/>
      <c r="AL619" s="113"/>
      <c r="AM619" s="83"/>
      <c r="AN619" s="14"/>
      <c r="AO619" s="14"/>
      <c r="AP619" s="14"/>
      <c r="AQ619" s="19"/>
      <c r="AR619" s="48"/>
    </row>
    <row r="620" spans="1:44" hidden="1" x14ac:dyDescent="0.25">
      <c r="A620" s="81" t="s">
        <v>172</v>
      </c>
      <c r="B620" s="81" t="s">
        <v>599</v>
      </c>
      <c r="C620" s="95" t="s">
        <v>10</v>
      </c>
      <c r="D620" s="120"/>
      <c r="E620" s="120"/>
      <c r="F620" s="120"/>
      <c r="G620" s="120"/>
      <c r="H620" s="120"/>
      <c r="I620" s="120"/>
      <c r="J620" s="120">
        <v>1</v>
      </c>
      <c r="K620" s="155">
        <v>10</v>
      </c>
      <c r="L620" s="120">
        <v>15</v>
      </c>
      <c r="M620" s="120"/>
      <c r="N620" s="120">
        <v>12</v>
      </c>
      <c r="O620" s="120">
        <v>11</v>
      </c>
      <c r="P620" s="120">
        <v>1</v>
      </c>
      <c r="Q620" s="120">
        <v>2</v>
      </c>
      <c r="R620" s="120">
        <v>0</v>
      </c>
      <c r="S620" s="120">
        <v>0</v>
      </c>
      <c r="T620" s="120">
        <v>0</v>
      </c>
      <c r="U620" s="120"/>
      <c r="V620" s="120"/>
      <c r="W620" s="120"/>
      <c r="X620" s="120"/>
      <c r="Y620" s="111"/>
      <c r="Z620" s="111"/>
      <c r="AA620" s="111"/>
      <c r="AB620" s="111"/>
      <c r="AC620" s="111"/>
      <c r="AD620" s="111"/>
      <c r="AE620" s="112">
        <v>0</v>
      </c>
      <c r="AF620" s="112">
        <v>0</v>
      </c>
      <c r="AG620" s="112">
        <v>0</v>
      </c>
      <c r="AH620" s="112"/>
      <c r="AI620" s="112"/>
      <c r="AJ620" s="112"/>
      <c r="AK620" s="112"/>
      <c r="AL620" s="112"/>
      <c r="AM620" s="83"/>
      <c r="AN620" s="14"/>
      <c r="AO620" s="14"/>
      <c r="AP620" s="14"/>
      <c r="AQ620" s="19"/>
      <c r="AR620" s="48"/>
    </row>
    <row r="621" spans="1:44" hidden="1" x14ac:dyDescent="0.25">
      <c r="A621" s="81" t="s">
        <v>174</v>
      </c>
      <c r="B621" s="81" t="s">
        <v>600</v>
      </c>
      <c r="C621" s="95" t="s">
        <v>53</v>
      </c>
      <c r="D621" s="120"/>
      <c r="E621" s="120"/>
      <c r="F621" s="120"/>
      <c r="G621" s="120"/>
      <c r="H621" s="120"/>
      <c r="I621" s="120"/>
      <c r="J621" s="120">
        <v>0</v>
      </c>
      <c r="K621" s="155">
        <v>5</v>
      </c>
      <c r="L621" s="120">
        <v>10</v>
      </c>
      <c r="M621" s="120"/>
      <c r="N621" s="120">
        <v>7</v>
      </c>
      <c r="O621" s="120">
        <v>6</v>
      </c>
      <c r="P621" s="120">
        <v>0</v>
      </c>
      <c r="Q621" s="120">
        <v>0</v>
      </c>
      <c r="R621" s="120">
        <v>0</v>
      </c>
      <c r="S621" s="120">
        <v>0</v>
      </c>
      <c r="T621" s="120">
        <v>0</v>
      </c>
      <c r="U621" s="120"/>
      <c r="V621" s="120"/>
      <c r="W621" s="120"/>
      <c r="X621" s="120"/>
      <c r="Y621" s="111"/>
      <c r="Z621" s="111"/>
      <c r="AA621" s="111"/>
      <c r="AB621" s="111"/>
      <c r="AC621" s="111"/>
      <c r="AD621" s="111"/>
      <c r="AE621" s="112">
        <v>0</v>
      </c>
      <c r="AF621" s="112">
        <v>0</v>
      </c>
      <c r="AG621" s="112">
        <v>0</v>
      </c>
      <c r="AH621" s="112"/>
      <c r="AI621" s="112"/>
      <c r="AJ621" s="112"/>
      <c r="AK621" s="112"/>
      <c r="AL621" s="112"/>
      <c r="AM621" s="83"/>
      <c r="AN621" s="14"/>
      <c r="AO621" s="14"/>
      <c r="AP621" s="14"/>
      <c r="AQ621" s="19"/>
      <c r="AR621" s="48"/>
    </row>
    <row r="622" spans="1:44" hidden="1" x14ac:dyDescent="0.25">
      <c r="A622" s="81" t="s">
        <v>176</v>
      </c>
      <c r="B622" s="81" t="s">
        <v>601</v>
      </c>
      <c r="C622" s="95" t="s">
        <v>54</v>
      </c>
      <c r="D622" s="120"/>
      <c r="E622" s="120"/>
      <c r="F622" s="120"/>
      <c r="G622" s="120"/>
      <c r="H622" s="120"/>
      <c r="I622" s="120"/>
      <c r="J622" s="120"/>
      <c r="K622" s="155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11"/>
      <c r="Z622" s="111"/>
      <c r="AA622" s="111"/>
      <c r="AB622" s="111"/>
      <c r="AC622" s="111"/>
      <c r="AD622" s="111"/>
      <c r="AE622" s="111">
        <v>0</v>
      </c>
      <c r="AF622" s="112">
        <v>0</v>
      </c>
      <c r="AG622" s="112">
        <v>0</v>
      </c>
      <c r="AH622" s="112"/>
      <c r="AI622" s="112"/>
      <c r="AJ622" s="112"/>
      <c r="AK622" s="112"/>
      <c r="AL622" s="112"/>
      <c r="AM622" s="83"/>
      <c r="AN622" s="14"/>
      <c r="AO622" s="14"/>
      <c r="AP622" s="14"/>
      <c r="AQ622" s="19"/>
      <c r="AR622" s="48"/>
    </row>
    <row r="623" spans="1:44" ht="25.5" hidden="1" x14ac:dyDescent="0.25">
      <c r="A623" s="81" t="s">
        <v>178</v>
      </c>
      <c r="B623" s="81" t="s">
        <v>602</v>
      </c>
      <c r="C623" s="95" t="s">
        <v>89</v>
      </c>
      <c r="D623" s="120"/>
      <c r="E623" s="120"/>
      <c r="F623" s="120"/>
      <c r="G623" s="120"/>
      <c r="H623" s="120"/>
      <c r="I623" s="120"/>
      <c r="J623" s="120">
        <v>0</v>
      </c>
      <c r="K623" s="155">
        <v>3</v>
      </c>
      <c r="L623" s="120">
        <v>4</v>
      </c>
      <c r="M623" s="120"/>
      <c r="N623" s="120">
        <v>3</v>
      </c>
      <c r="O623" s="120">
        <v>1</v>
      </c>
      <c r="P623" s="120">
        <v>0</v>
      </c>
      <c r="Q623" s="120">
        <v>0</v>
      </c>
      <c r="R623" s="120">
        <v>0</v>
      </c>
      <c r="S623" s="120">
        <v>0</v>
      </c>
      <c r="T623" s="120">
        <v>0</v>
      </c>
      <c r="U623" s="120"/>
      <c r="V623" s="120"/>
      <c r="W623" s="120"/>
      <c r="X623" s="120"/>
      <c r="Y623" s="111"/>
      <c r="Z623" s="111"/>
      <c r="AA623" s="111"/>
      <c r="AB623" s="111"/>
      <c r="AC623" s="111"/>
      <c r="AD623" s="111"/>
      <c r="AE623" s="111">
        <v>0</v>
      </c>
      <c r="AF623" s="112">
        <v>0</v>
      </c>
      <c r="AG623" s="112">
        <v>0</v>
      </c>
      <c r="AH623" s="112"/>
      <c r="AI623" s="112"/>
      <c r="AJ623" s="112"/>
      <c r="AK623" s="112"/>
      <c r="AL623" s="112"/>
      <c r="AM623" s="83"/>
      <c r="AN623" s="14"/>
      <c r="AO623" s="14"/>
      <c r="AP623" s="14"/>
      <c r="AQ623" s="19"/>
      <c r="AR623" s="48"/>
    </row>
    <row r="624" spans="1:44" ht="25.5" hidden="1" x14ac:dyDescent="0.25">
      <c r="A624" s="81" t="s">
        <v>180</v>
      </c>
      <c r="B624" s="81" t="s">
        <v>603</v>
      </c>
      <c r="C624" s="95" t="s">
        <v>55</v>
      </c>
      <c r="D624" s="120"/>
      <c r="E624" s="120"/>
      <c r="F624" s="120"/>
      <c r="G624" s="120"/>
      <c r="H624" s="120"/>
      <c r="I624" s="120"/>
      <c r="J624" s="120">
        <v>0</v>
      </c>
      <c r="K624" s="155">
        <v>0</v>
      </c>
      <c r="L624" s="120">
        <v>0</v>
      </c>
      <c r="M624" s="120"/>
      <c r="N624" s="120">
        <v>1</v>
      </c>
      <c r="O624" s="120">
        <v>0</v>
      </c>
      <c r="P624" s="120">
        <v>0</v>
      </c>
      <c r="Q624" s="120">
        <v>0</v>
      </c>
      <c r="R624" s="120">
        <v>0</v>
      </c>
      <c r="S624" s="120">
        <v>0</v>
      </c>
      <c r="T624" s="120">
        <v>0</v>
      </c>
      <c r="U624" s="120"/>
      <c r="V624" s="120"/>
      <c r="W624" s="120"/>
      <c r="X624" s="120"/>
      <c r="Y624" s="111"/>
      <c r="Z624" s="111"/>
      <c r="AA624" s="111"/>
      <c r="AB624" s="111"/>
      <c r="AC624" s="111"/>
      <c r="AD624" s="111"/>
      <c r="AE624" s="112">
        <v>0</v>
      </c>
      <c r="AF624" s="112">
        <v>0</v>
      </c>
      <c r="AG624" s="112">
        <v>0</v>
      </c>
      <c r="AH624" s="112"/>
      <c r="AI624" s="112"/>
      <c r="AJ624" s="112"/>
      <c r="AK624" s="112"/>
      <c r="AL624" s="112"/>
      <c r="AM624" s="83"/>
      <c r="AN624" s="14"/>
      <c r="AO624" s="14"/>
      <c r="AP624" s="14"/>
      <c r="AQ624" s="19"/>
      <c r="AR624" s="48"/>
    </row>
    <row r="625" spans="1:44" hidden="1" x14ac:dyDescent="0.25">
      <c r="A625" s="81" t="s">
        <v>182</v>
      </c>
      <c r="B625" s="81" t="s">
        <v>604</v>
      </c>
      <c r="C625" s="95" t="s">
        <v>57</v>
      </c>
      <c r="D625" s="120"/>
      <c r="E625" s="120"/>
      <c r="F625" s="120"/>
      <c r="G625" s="120"/>
      <c r="H625" s="120"/>
      <c r="I625" s="120"/>
      <c r="J625" s="120">
        <v>0</v>
      </c>
      <c r="K625" s="155">
        <v>0</v>
      </c>
      <c r="L625" s="120">
        <v>0</v>
      </c>
      <c r="M625" s="120"/>
      <c r="N625" s="120">
        <v>0</v>
      </c>
      <c r="O625" s="120">
        <v>0</v>
      </c>
      <c r="P625" s="120">
        <v>1</v>
      </c>
      <c r="Q625" s="120">
        <v>1</v>
      </c>
      <c r="R625" s="120">
        <v>0</v>
      </c>
      <c r="S625" s="120">
        <v>0</v>
      </c>
      <c r="T625" s="120">
        <v>0</v>
      </c>
      <c r="U625" s="120"/>
      <c r="V625" s="120"/>
      <c r="W625" s="120"/>
      <c r="X625" s="120"/>
      <c r="Y625" s="111"/>
      <c r="Z625" s="111"/>
      <c r="AA625" s="111"/>
      <c r="AB625" s="111"/>
      <c r="AC625" s="111"/>
      <c r="AD625" s="111"/>
      <c r="AE625" s="112">
        <v>0</v>
      </c>
      <c r="AF625" s="112">
        <v>0</v>
      </c>
      <c r="AG625" s="112">
        <v>0</v>
      </c>
      <c r="AH625" s="112"/>
      <c r="AI625" s="112"/>
      <c r="AJ625" s="112"/>
      <c r="AK625" s="112"/>
      <c r="AL625" s="112"/>
      <c r="AM625" s="83"/>
      <c r="AN625" s="14"/>
      <c r="AO625" s="14"/>
      <c r="AP625" s="14"/>
      <c r="AQ625" s="19"/>
      <c r="AR625" s="48"/>
    </row>
    <row r="626" spans="1:44" hidden="1" x14ac:dyDescent="0.25">
      <c r="A626" s="81" t="s">
        <v>184</v>
      </c>
      <c r="B626" s="81" t="s">
        <v>605</v>
      </c>
      <c r="C626" s="95" t="s">
        <v>59</v>
      </c>
      <c r="D626" s="120"/>
      <c r="E626" s="120"/>
      <c r="F626" s="120"/>
      <c r="G626" s="120"/>
      <c r="H626" s="120"/>
      <c r="I626" s="120"/>
      <c r="J626" s="120">
        <v>0</v>
      </c>
      <c r="K626" s="155">
        <v>0</v>
      </c>
      <c r="L626" s="120">
        <v>0</v>
      </c>
      <c r="M626" s="120"/>
      <c r="N626" s="120">
        <v>0</v>
      </c>
      <c r="O626" s="120">
        <v>0</v>
      </c>
      <c r="P626" s="120">
        <v>0</v>
      </c>
      <c r="Q626" s="120">
        <v>0</v>
      </c>
      <c r="R626" s="120">
        <v>0</v>
      </c>
      <c r="S626" s="120">
        <v>0</v>
      </c>
      <c r="T626" s="120">
        <v>0</v>
      </c>
      <c r="U626" s="120"/>
      <c r="V626" s="120"/>
      <c r="W626" s="120"/>
      <c r="X626" s="120"/>
      <c r="Y626" s="111"/>
      <c r="Z626" s="111"/>
      <c r="AA626" s="111"/>
      <c r="AB626" s="111"/>
      <c r="AC626" s="111"/>
      <c r="AD626" s="111"/>
      <c r="AE626" s="112">
        <v>0</v>
      </c>
      <c r="AF626" s="112">
        <v>0</v>
      </c>
      <c r="AG626" s="112">
        <v>0</v>
      </c>
      <c r="AH626" s="112"/>
      <c r="AI626" s="112"/>
      <c r="AJ626" s="112"/>
      <c r="AK626" s="112"/>
      <c r="AL626" s="112"/>
      <c r="AM626" s="83"/>
      <c r="AN626" s="14"/>
      <c r="AO626" s="14"/>
      <c r="AP626" s="14"/>
      <c r="AQ626" s="19"/>
      <c r="AR626" s="48"/>
    </row>
    <row r="627" spans="1:44" hidden="1" x14ac:dyDescent="0.25">
      <c r="A627" s="81" t="s">
        <v>190</v>
      </c>
      <c r="B627" s="81" t="s">
        <v>606</v>
      </c>
      <c r="C627" s="106" t="s">
        <v>65</v>
      </c>
      <c r="D627" s="99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112"/>
      <c r="Z627" s="112"/>
      <c r="AA627" s="112"/>
      <c r="AB627" s="112"/>
      <c r="AC627" s="112"/>
      <c r="AD627" s="112"/>
      <c r="AE627" s="112">
        <v>0</v>
      </c>
      <c r="AF627" s="112">
        <v>0</v>
      </c>
      <c r="AG627" s="112"/>
      <c r="AH627" s="112"/>
      <c r="AI627" s="112"/>
      <c r="AJ627" s="112"/>
      <c r="AK627" s="112"/>
      <c r="AL627" s="112"/>
      <c r="AM627" s="83"/>
      <c r="AN627" s="14"/>
      <c r="AO627" s="14"/>
      <c r="AP627" s="14"/>
      <c r="AQ627" s="19"/>
      <c r="AR627" s="48"/>
    </row>
    <row r="628" spans="1:44" hidden="1" x14ac:dyDescent="0.25">
      <c r="A628" s="81"/>
      <c r="B628" s="81"/>
      <c r="C628" s="118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08" t="e">
        <f t="shared" ref="U628:AB628" si="29">IF(U629=U640,"SI","NO")</f>
        <v>#VALUE!</v>
      </c>
      <c r="V628" s="108" t="e">
        <f t="shared" si="29"/>
        <v>#VALUE!</v>
      </c>
      <c r="W628" s="108" t="e">
        <f t="shared" si="29"/>
        <v>#VALUE!</v>
      </c>
      <c r="X628" s="108" t="e">
        <f t="shared" si="29"/>
        <v>#VALUE!</v>
      </c>
      <c r="Y628" s="108" t="e">
        <f t="shared" si="29"/>
        <v>#VALUE!</v>
      </c>
      <c r="Z628" s="108" t="e">
        <f t="shared" si="29"/>
        <v>#VALUE!</v>
      </c>
      <c r="AA628" s="108" t="e">
        <f t="shared" si="29"/>
        <v>#VALUE!</v>
      </c>
      <c r="AB628" s="108" t="e">
        <f t="shared" si="29"/>
        <v>#VALUE!</v>
      </c>
      <c r="AC628" s="108"/>
      <c r="AD628" s="108"/>
      <c r="AE628" s="108"/>
      <c r="AF628" s="108"/>
      <c r="AG628" s="112">
        <v>0</v>
      </c>
      <c r="AH628" s="112"/>
      <c r="AI628" s="112"/>
      <c r="AJ628" s="112"/>
      <c r="AK628" s="112"/>
      <c r="AL628" s="112"/>
      <c r="AM628" s="83"/>
      <c r="AN628" s="14"/>
      <c r="AO628" s="14"/>
      <c r="AP628" s="14"/>
      <c r="AQ628" s="19"/>
      <c r="AR628" s="48"/>
    </row>
    <row r="629" spans="1:44" hidden="1" x14ac:dyDescent="0.25">
      <c r="A629" s="20">
        <v>1</v>
      </c>
      <c r="B629" s="81">
        <f>B617+1</f>
        <v>42</v>
      </c>
      <c r="C629" s="156" t="s">
        <v>83</v>
      </c>
      <c r="D629" s="20">
        <v>107238</v>
      </c>
      <c r="E629" s="20">
        <v>1</v>
      </c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 t="e">
        <v>#VALUE!</v>
      </c>
      <c r="V629" s="20" t="e">
        <v>#VALUE!</v>
      </c>
      <c r="W629" s="20" t="e">
        <v>#VALUE!</v>
      </c>
      <c r="X629" s="20" t="e">
        <v>#VALUE!</v>
      </c>
      <c r="Y629" s="20" t="e">
        <v>#VALUE!</v>
      </c>
      <c r="Z629" s="20" t="e">
        <v>#VALUE!</v>
      </c>
      <c r="AA629" s="20" t="e">
        <v>#VALUE!</v>
      </c>
      <c r="AB629" s="20" t="e">
        <v>#VALUE!</v>
      </c>
      <c r="AC629" s="20"/>
      <c r="AD629" s="20"/>
      <c r="AE629" s="20"/>
      <c r="AF629" s="20"/>
      <c r="AG629" s="112">
        <v>0</v>
      </c>
      <c r="AH629" s="112"/>
      <c r="AI629" s="112"/>
      <c r="AJ629" s="112"/>
      <c r="AK629" s="112"/>
      <c r="AL629" s="112"/>
      <c r="AM629" s="83"/>
      <c r="AN629" s="14"/>
      <c r="AO629" s="14"/>
      <c r="AP629" s="14"/>
      <c r="AQ629" s="19"/>
      <c r="AR629" s="48"/>
    </row>
    <row r="630" spans="1:44" ht="25.5" hidden="1" x14ac:dyDescent="0.25">
      <c r="A630" s="18"/>
      <c r="B630" s="117"/>
      <c r="C630" s="95"/>
      <c r="D630" s="96"/>
      <c r="E630" s="96" t="s">
        <v>41</v>
      </c>
      <c r="F630" s="96" t="s">
        <v>42</v>
      </c>
      <c r="G630" s="96" t="s">
        <v>43</v>
      </c>
      <c r="H630" s="96" t="s">
        <v>44</v>
      </c>
      <c r="I630" s="96" t="s">
        <v>45</v>
      </c>
      <c r="J630" s="96" t="s">
        <v>46</v>
      </c>
      <c r="K630" s="96" t="s">
        <v>47</v>
      </c>
      <c r="L630" s="96" t="s">
        <v>48</v>
      </c>
      <c r="M630" s="96"/>
      <c r="N630" s="96" t="s">
        <v>49</v>
      </c>
      <c r="O630" s="96" t="s">
        <v>19</v>
      </c>
      <c r="P630" s="96" t="s">
        <v>20</v>
      </c>
      <c r="Q630" s="96" t="s">
        <v>21</v>
      </c>
      <c r="R630" s="96" t="s">
        <v>22</v>
      </c>
      <c r="S630" s="96" t="s">
        <v>23</v>
      </c>
      <c r="T630" s="96" t="s">
        <v>24</v>
      </c>
      <c r="U630" s="96" t="s">
        <v>25</v>
      </c>
      <c r="V630" s="96" t="s">
        <v>26</v>
      </c>
      <c r="W630" s="96" t="s">
        <v>27</v>
      </c>
      <c r="X630" s="96" t="s">
        <v>28</v>
      </c>
      <c r="Y630" s="96" t="s">
        <v>29</v>
      </c>
      <c r="Z630" s="96" t="s">
        <v>3</v>
      </c>
      <c r="AA630" s="96" t="s">
        <v>4</v>
      </c>
      <c r="AB630" s="96" t="s">
        <v>5</v>
      </c>
      <c r="AC630" s="96" t="s">
        <v>6</v>
      </c>
      <c r="AD630" s="96" t="s">
        <v>7</v>
      </c>
      <c r="AE630" s="96" t="s">
        <v>8</v>
      </c>
      <c r="AF630" s="96" t="s">
        <v>166</v>
      </c>
      <c r="AG630" s="96" t="s">
        <v>624</v>
      </c>
      <c r="AH630" s="110" t="s">
        <v>633</v>
      </c>
      <c r="AI630" s="110" t="s">
        <v>644</v>
      </c>
      <c r="AJ630" s="110" t="s">
        <v>646</v>
      </c>
      <c r="AK630" s="110"/>
      <c r="AL630" s="110"/>
      <c r="AM630" s="83"/>
      <c r="AN630" s="14"/>
      <c r="AO630" s="14"/>
      <c r="AP630" s="14"/>
      <c r="AQ630" s="19"/>
      <c r="AR630" s="48"/>
    </row>
    <row r="631" spans="1:44" hidden="1" x14ac:dyDescent="0.25">
      <c r="A631" s="81" t="s">
        <v>170</v>
      </c>
      <c r="B631" s="81" t="s">
        <v>607</v>
      </c>
      <c r="C631" s="95" t="s">
        <v>9</v>
      </c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11"/>
      <c r="Z631" s="111"/>
      <c r="AA631" s="111"/>
      <c r="AB631" s="111"/>
      <c r="AC631" s="111"/>
      <c r="AD631" s="111"/>
      <c r="AE631" s="113">
        <v>24</v>
      </c>
      <c r="AF631" s="113">
        <v>32</v>
      </c>
      <c r="AG631" s="113">
        <v>21</v>
      </c>
      <c r="AH631" s="113">
        <v>9</v>
      </c>
      <c r="AI631" s="113">
        <v>15</v>
      </c>
      <c r="AJ631" s="113">
        <v>7</v>
      </c>
      <c r="AK631" s="113">
        <v>14</v>
      </c>
      <c r="AL631" s="113">
        <v>27</v>
      </c>
      <c r="AM631" s="83"/>
      <c r="AN631" s="14"/>
      <c r="AO631" s="14"/>
      <c r="AP631" s="14"/>
      <c r="AQ631" s="19"/>
      <c r="AR631" s="48"/>
    </row>
    <row r="632" spans="1:44" hidden="1" x14ac:dyDescent="0.25">
      <c r="A632" s="81" t="s">
        <v>172</v>
      </c>
      <c r="B632" s="81" t="s">
        <v>608</v>
      </c>
      <c r="C632" s="95" t="s">
        <v>10</v>
      </c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11"/>
      <c r="Z632" s="111"/>
      <c r="AA632" s="111"/>
      <c r="AB632" s="111"/>
      <c r="AC632" s="111"/>
      <c r="AD632" s="111"/>
      <c r="AE632" s="112">
        <v>22</v>
      </c>
      <c r="AF632" s="112">
        <v>30</v>
      </c>
      <c r="AG632" s="112">
        <v>17</v>
      </c>
      <c r="AH632" s="112">
        <v>6</v>
      </c>
      <c r="AI632" s="112">
        <v>10</v>
      </c>
      <c r="AJ632" s="112">
        <v>5</v>
      </c>
      <c r="AK632" s="112">
        <v>14</v>
      </c>
      <c r="AL632" s="112">
        <v>25</v>
      </c>
      <c r="AM632" s="83"/>
      <c r="AN632" s="14"/>
      <c r="AO632" s="14"/>
      <c r="AP632" s="14"/>
      <c r="AQ632" s="19"/>
      <c r="AR632" s="48"/>
    </row>
    <row r="633" spans="1:44" hidden="1" x14ac:dyDescent="0.25">
      <c r="A633" s="81" t="s">
        <v>174</v>
      </c>
      <c r="B633" s="81" t="s">
        <v>609</v>
      </c>
      <c r="C633" s="95" t="s">
        <v>53</v>
      </c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11"/>
      <c r="Z633" s="111"/>
      <c r="AA633" s="111"/>
      <c r="AB633" s="111"/>
      <c r="AC633" s="111"/>
      <c r="AD633" s="111"/>
      <c r="AE633" s="112">
        <v>13</v>
      </c>
      <c r="AF633" s="112">
        <v>13</v>
      </c>
      <c r="AG633" s="112">
        <v>12</v>
      </c>
      <c r="AH633" s="112">
        <v>4</v>
      </c>
      <c r="AI633" s="112">
        <v>7</v>
      </c>
      <c r="AJ633" s="112">
        <v>5</v>
      </c>
      <c r="AK633" s="112">
        <v>9</v>
      </c>
      <c r="AL633" s="112">
        <v>16</v>
      </c>
      <c r="AM633" s="83"/>
      <c r="AN633" s="14"/>
      <c r="AO633" s="14"/>
      <c r="AP633" s="14"/>
      <c r="AQ633" s="19"/>
      <c r="AR633" s="48"/>
    </row>
    <row r="634" spans="1:44" hidden="1" x14ac:dyDescent="0.25">
      <c r="A634" s="81" t="s">
        <v>176</v>
      </c>
      <c r="B634" s="81" t="s">
        <v>610</v>
      </c>
      <c r="C634" s="95" t="s">
        <v>54</v>
      </c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11"/>
      <c r="Z634" s="111"/>
      <c r="AA634" s="111"/>
      <c r="AB634" s="111"/>
      <c r="AC634" s="111"/>
      <c r="AD634" s="111"/>
      <c r="AE634" s="111">
        <v>0</v>
      </c>
      <c r="AF634" s="112">
        <v>0</v>
      </c>
      <c r="AG634" s="112">
        <v>0</v>
      </c>
      <c r="AH634" s="112"/>
      <c r="AI634" s="112"/>
      <c r="AJ634" s="112">
        <v>0</v>
      </c>
      <c r="AK634" s="112"/>
      <c r="AL634" s="112"/>
      <c r="AM634" s="83"/>
      <c r="AN634" s="14"/>
      <c r="AO634" s="14"/>
      <c r="AP634" s="14"/>
      <c r="AQ634" s="19"/>
      <c r="AR634" s="48"/>
    </row>
    <row r="635" spans="1:44" ht="25.5" hidden="1" x14ac:dyDescent="0.25">
      <c r="A635" s="81" t="s">
        <v>178</v>
      </c>
      <c r="B635" s="81" t="s">
        <v>611</v>
      </c>
      <c r="C635" s="95" t="s">
        <v>89</v>
      </c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11"/>
      <c r="Z635" s="111"/>
      <c r="AA635" s="111"/>
      <c r="AB635" s="111"/>
      <c r="AC635" s="111"/>
      <c r="AD635" s="111"/>
      <c r="AE635" s="111">
        <v>0</v>
      </c>
      <c r="AF635" s="112">
        <v>0</v>
      </c>
      <c r="AG635" s="112">
        <v>0</v>
      </c>
      <c r="AH635" s="112"/>
      <c r="AI635" s="112"/>
      <c r="AJ635" s="112">
        <v>0</v>
      </c>
      <c r="AK635" s="112">
        <v>1</v>
      </c>
      <c r="AL635" s="112"/>
      <c r="AM635" s="83"/>
      <c r="AN635" s="14"/>
      <c r="AO635" s="14"/>
      <c r="AP635" s="14"/>
      <c r="AQ635" s="19"/>
      <c r="AR635" s="48"/>
    </row>
    <row r="636" spans="1:44" ht="25.5" hidden="1" x14ac:dyDescent="0.25">
      <c r="A636" s="81" t="s">
        <v>180</v>
      </c>
      <c r="B636" s="81" t="s">
        <v>612</v>
      </c>
      <c r="C636" s="95" t="s">
        <v>55</v>
      </c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11"/>
      <c r="Z636" s="111"/>
      <c r="AA636" s="111"/>
      <c r="AB636" s="111"/>
      <c r="AC636" s="111"/>
      <c r="AD636" s="111"/>
      <c r="AE636" s="112">
        <v>0</v>
      </c>
      <c r="AF636" s="112">
        <v>0</v>
      </c>
      <c r="AG636" s="112">
        <v>0</v>
      </c>
      <c r="AH636" s="112"/>
      <c r="AI636" s="112"/>
      <c r="AJ636" s="112">
        <v>1</v>
      </c>
      <c r="AK636" s="112"/>
      <c r="AL636" s="112">
        <v>1</v>
      </c>
      <c r="AM636" s="83"/>
      <c r="AN636" s="14"/>
      <c r="AO636" s="14"/>
      <c r="AP636" s="14"/>
      <c r="AQ636" s="19"/>
      <c r="AR636" s="48"/>
    </row>
    <row r="637" spans="1:44" hidden="1" x14ac:dyDescent="0.25">
      <c r="A637" s="81" t="s">
        <v>182</v>
      </c>
      <c r="B637" s="81" t="s">
        <v>613</v>
      </c>
      <c r="C637" s="95" t="s">
        <v>57</v>
      </c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11"/>
      <c r="Z637" s="111"/>
      <c r="AA637" s="111"/>
      <c r="AB637" s="111"/>
      <c r="AC637" s="111"/>
      <c r="AD637" s="111"/>
      <c r="AE637" s="112">
        <v>0</v>
      </c>
      <c r="AF637" s="112">
        <v>0</v>
      </c>
      <c r="AG637" s="112">
        <v>0</v>
      </c>
      <c r="AH637" s="112">
        <v>1</v>
      </c>
      <c r="AI637" s="112"/>
      <c r="AJ637" s="112">
        <v>2</v>
      </c>
      <c r="AK637" s="112">
        <v>2</v>
      </c>
      <c r="AL637" s="112">
        <v>2</v>
      </c>
      <c r="AM637" s="83"/>
      <c r="AN637" s="14"/>
      <c r="AO637" s="14"/>
      <c r="AP637" s="14"/>
      <c r="AQ637" s="19"/>
      <c r="AR637" s="48"/>
    </row>
    <row r="638" spans="1:44" hidden="1" x14ac:dyDescent="0.25">
      <c r="A638" s="81" t="s">
        <v>184</v>
      </c>
      <c r="B638" s="81" t="s">
        <v>614</v>
      </c>
      <c r="C638" s="95" t="s">
        <v>59</v>
      </c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11"/>
      <c r="Z638" s="111"/>
      <c r="AA638" s="111"/>
      <c r="AB638" s="111"/>
      <c r="AC638" s="111"/>
      <c r="AD638" s="111"/>
      <c r="AE638" s="112">
        <v>0</v>
      </c>
      <c r="AF638" s="112">
        <v>1</v>
      </c>
      <c r="AG638" s="112">
        <v>0</v>
      </c>
      <c r="AH638" s="112">
        <v>2</v>
      </c>
      <c r="AI638" s="112">
        <v>5</v>
      </c>
      <c r="AJ638" s="112">
        <v>1</v>
      </c>
      <c r="AK638" s="112"/>
      <c r="AL638" s="112">
        <v>1</v>
      </c>
      <c r="AM638" s="83"/>
      <c r="AN638" s="14"/>
      <c r="AO638" s="14"/>
      <c r="AP638" s="14"/>
      <c r="AQ638" s="19"/>
      <c r="AR638" s="48"/>
    </row>
    <row r="639" spans="1:44" hidden="1" x14ac:dyDescent="0.25">
      <c r="A639" s="81" t="s">
        <v>186</v>
      </c>
      <c r="B639" s="81" t="s">
        <v>615</v>
      </c>
      <c r="C639" s="95" t="s">
        <v>61</v>
      </c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11"/>
      <c r="Z639" s="111"/>
      <c r="AA639" s="111"/>
      <c r="AB639" s="111"/>
      <c r="AC639" s="111"/>
      <c r="AD639" s="111">
        <v>0</v>
      </c>
      <c r="AE639" s="116">
        <v>0</v>
      </c>
      <c r="AF639" s="112">
        <v>0</v>
      </c>
      <c r="AG639" s="112"/>
      <c r="AH639" s="112"/>
      <c r="AI639" s="112"/>
      <c r="AJ639" s="112">
        <v>0</v>
      </c>
      <c r="AK639" s="112"/>
      <c r="AL639" s="112"/>
      <c r="AM639" s="83"/>
      <c r="AN639" s="14"/>
      <c r="AO639" s="14"/>
      <c r="AP639" s="14"/>
      <c r="AQ639" s="19"/>
      <c r="AR639" s="48"/>
    </row>
    <row r="640" spans="1:44" ht="25.5" hidden="1" x14ac:dyDescent="0.25">
      <c r="A640" s="81" t="s">
        <v>188</v>
      </c>
      <c r="B640" s="81" t="s">
        <v>616</v>
      </c>
      <c r="C640" s="95" t="s">
        <v>63</v>
      </c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99">
        <v>0</v>
      </c>
      <c r="V640" s="99">
        <v>0</v>
      </c>
      <c r="W640" s="99">
        <v>0</v>
      </c>
      <c r="X640" s="99">
        <v>0</v>
      </c>
      <c r="Y640" s="111">
        <v>0</v>
      </c>
      <c r="Z640" s="111">
        <v>0</v>
      </c>
      <c r="AA640" s="111">
        <v>0</v>
      </c>
      <c r="AB640" s="112">
        <v>0</v>
      </c>
      <c r="AC640" s="112">
        <v>0</v>
      </c>
      <c r="AD640" s="112">
        <v>0</v>
      </c>
      <c r="AE640" s="116">
        <v>0</v>
      </c>
      <c r="AF640" s="112">
        <v>0</v>
      </c>
      <c r="AG640" s="112">
        <v>2</v>
      </c>
      <c r="AH640" s="112"/>
      <c r="AI640" s="112"/>
      <c r="AJ640" s="112">
        <v>2</v>
      </c>
      <c r="AK640" s="112">
        <v>1</v>
      </c>
      <c r="AL640" s="112"/>
      <c r="AM640" s="83"/>
      <c r="AN640" s="14"/>
      <c r="AO640" s="14"/>
      <c r="AP640" s="14"/>
      <c r="AQ640" s="19"/>
      <c r="AR640" s="48"/>
    </row>
    <row r="641" spans="1:44" hidden="1" x14ac:dyDescent="0.25">
      <c r="A641" s="81" t="s">
        <v>190</v>
      </c>
      <c r="B641" s="81" t="s">
        <v>617</v>
      </c>
      <c r="C641" s="106" t="s">
        <v>65</v>
      </c>
      <c r="D641" s="99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112"/>
      <c r="Z641" s="112"/>
      <c r="AA641" s="112"/>
      <c r="AB641" s="112"/>
      <c r="AC641" s="112"/>
      <c r="AD641" s="112"/>
      <c r="AE641" s="112">
        <v>1</v>
      </c>
      <c r="AF641" s="112">
        <v>1</v>
      </c>
      <c r="AG641" s="112">
        <v>0</v>
      </c>
      <c r="AH641" s="112"/>
      <c r="AI641" s="112"/>
      <c r="AJ641" s="112">
        <v>0</v>
      </c>
      <c r="AK641" s="112"/>
      <c r="AL641" s="112"/>
      <c r="AM641" s="83"/>
      <c r="AN641" s="14"/>
      <c r="AO641" s="14"/>
      <c r="AP641" s="14"/>
      <c r="AQ641" s="19"/>
      <c r="AR641" s="48"/>
    </row>
    <row r="642" spans="1:44" hidden="1" x14ac:dyDescent="0.25">
      <c r="A642" s="81"/>
      <c r="B642" s="81"/>
      <c r="C642" s="106" t="s">
        <v>657</v>
      </c>
      <c r="D642" s="99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112"/>
      <c r="Z642" s="112"/>
      <c r="AA642" s="112"/>
      <c r="AB642" s="112"/>
      <c r="AC642" s="112"/>
      <c r="AD642" s="112"/>
      <c r="AE642" s="112"/>
      <c r="AF642" s="112"/>
      <c r="AG642" s="112"/>
      <c r="AH642" s="112"/>
      <c r="AI642" s="112"/>
      <c r="AJ642" s="112"/>
      <c r="AK642" s="112"/>
      <c r="AL642" s="112">
        <v>4</v>
      </c>
      <c r="AM642" s="83"/>
      <c r="AN642" s="14"/>
      <c r="AO642" s="14"/>
      <c r="AP642" s="14"/>
      <c r="AQ642" s="19"/>
      <c r="AR642" s="48"/>
    </row>
    <row r="643" spans="1:44" hidden="1" x14ac:dyDescent="0.25">
      <c r="A643" s="81"/>
      <c r="B643" s="81"/>
      <c r="C643" s="118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08" t="e">
        <f>IF(U644=U655,"SI","NO")</f>
        <v>#VALUE!</v>
      </c>
      <c r="V643" s="108" t="e">
        <f t="shared" ref="V643:AB643" si="30">IF(V644=V655,"SI","NO")</f>
        <v>#VALUE!</v>
      </c>
      <c r="W643" s="108" t="e">
        <f t="shared" si="30"/>
        <v>#VALUE!</v>
      </c>
      <c r="X643" s="108" t="e">
        <f t="shared" si="30"/>
        <v>#VALUE!</v>
      </c>
      <c r="Y643" s="108" t="e">
        <f t="shared" si="30"/>
        <v>#VALUE!</v>
      </c>
      <c r="Z643" s="108" t="e">
        <f t="shared" si="30"/>
        <v>#VALUE!</v>
      </c>
      <c r="AA643" s="108" t="e">
        <f t="shared" si="30"/>
        <v>#VALUE!</v>
      </c>
      <c r="AB643" s="108" t="e">
        <f t="shared" si="30"/>
        <v>#VALUE!</v>
      </c>
      <c r="AC643" s="108"/>
      <c r="AD643" s="108"/>
      <c r="AE643" s="108"/>
      <c r="AF643" s="108"/>
      <c r="AG643" s="108" t="e">
        <v>#VALUE!</v>
      </c>
      <c r="AH643" s="108"/>
      <c r="AI643" s="108"/>
      <c r="AJ643" s="108"/>
      <c r="AK643" s="108"/>
      <c r="AL643" s="108"/>
      <c r="AM643" s="83"/>
      <c r="AN643" s="14"/>
      <c r="AO643" s="14"/>
      <c r="AP643" s="14"/>
      <c r="AQ643" s="19"/>
      <c r="AR643" s="48"/>
    </row>
    <row r="644" spans="1:44" hidden="1" x14ac:dyDescent="0.25">
      <c r="A644" s="20">
        <v>1</v>
      </c>
      <c r="B644" s="81">
        <f>+B629+1</f>
        <v>43</v>
      </c>
      <c r="C644" s="156" t="str">
        <f>+AN33</f>
        <v>Ingeniería en Energía</v>
      </c>
      <c r="D644" s="20">
        <f>+AO33</f>
        <v>107513</v>
      </c>
      <c r="E644" s="20">
        <v>1</v>
      </c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 t="e">
        <v>#VALUE!</v>
      </c>
      <c r="V644" s="20" t="e">
        <v>#VALUE!</v>
      </c>
      <c r="W644" s="20" t="e">
        <v>#VALUE!</v>
      </c>
      <c r="X644" s="20" t="e">
        <v>#VALUE!</v>
      </c>
      <c r="Y644" s="20" t="e">
        <v>#VALUE!</v>
      </c>
      <c r="Z644" s="20" t="e">
        <v>#VALUE!</v>
      </c>
      <c r="AA644" s="20" t="e">
        <v>#VALUE!</v>
      </c>
      <c r="AB644" s="20" t="e">
        <v>#VALUE!</v>
      </c>
      <c r="AC644" s="20"/>
      <c r="AD644" s="20"/>
      <c r="AE644" s="20"/>
      <c r="AF644" s="20"/>
      <c r="AG644" s="20" t="e">
        <v>#VALUE!</v>
      </c>
      <c r="AH644" s="20"/>
      <c r="AI644" s="20"/>
      <c r="AJ644" s="20"/>
      <c r="AK644" s="20"/>
      <c r="AL644" s="20"/>
      <c r="AM644" s="83"/>
      <c r="AN644" s="14"/>
      <c r="AO644" s="14"/>
      <c r="AP644" s="14"/>
      <c r="AQ644" s="19"/>
      <c r="AR644" s="48"/>
    </row>
    <row r="645" spans="1:44" ht="25.5" hidden="1" x14ac:dyDescent="0.25">
      <c r="A645" s="18"/>
      <c r="B645" s="117"/>
      <c r="C645" s="95"/>
      <c r="D645" s="96"/>
      <c r="E645" s="96" t="s">
        <v>41</v>
      </c>
      <c r="F645" s="96" t="s">
        <v>42</v>
      </c>
      <c r="G645" s="96" t="s">
        <v>43</v>
      </c>
      <c r="H645" s="96" t="s">
        <v>44</v>
      </c>
      <c r="I645" s="96" t="s">
        <v>45</v>
      </c>
      <c r="J645" s="96" t="s">
        <v>46</v>
      </c>
      <c r="K645" s="96" t="s">
        <v>47</v>
      </c>
      <c r="L645" s="96" t="s">
        <v>48</v>
      </c>
      <c r="M645" s="96"/>
      <c r="N645" s="96" t="s">
        <v>49</v>
      </c>
      <c r="O645" s="96" t="s">
        <v>19</v>
      </c>
      <c r="P645" s="96" t="s">
        <v>20</v>
      </c>
      <c r="Q645" s="96" t="s">
        <v>21</v>
      </c>
      <c r="R645" s="96" t="s">
        <v>22</v>
      </c>
      <c r="S645" s="96" t="s">
        <v>23</v>
      </c>
      <c r="T645" s="96" t="s">
        <v>24</v>
      </c>
      <c r="U645" s="96" t="s">
        <v>25</v>
      </c>
      <c r="V645" s="96" t="s">
        <v>26</v>
      </c>
      <c r="W645" s="96" t="s">
        <v>27</v>
      </c>
      <c r="X645" s="96" t="s">
        <v>28</v>
      </c>
      <c r="Y645" s="96" t="s">
        <v>29</v>
      </c>
      <c r="Z645" s="96" t="s">
        <v>3</v>
      </c>
      <c r="AA645" s="96" t="s">
        <v>4</v>
      </c>
      <c r="AB645" s="96" t="s">
        <v>5</v>
      </c>
      <c r="AC645" s="96" t="s">
        <v>6</v>
      </c>
      <c r="AD645" s="96" t="s">
        <v>7</v>
      </c>
      <c r="AE645" s="96" t="s">
        <v>8</v>
      </c>
      <c r="AF645" s="96" t="s">
        <v>166</v>
      </c>
      <c r="AG645" s="96" t="s">
        <v>624</v>
      </c>
      <c r="AH645" s="110" t="s">
        <v>633</v>
      </c>
      <c r="AI645" s="110" t="s">
        <v>644</v>
      </c>
      <c r="AJ645" s="110" t="s">
        <v>646</v>
      </c>
      <c r="AK645" s="110"/>
      <c r="AL645" s="110"/>
      <c r="AM645" s="83"/>
      <c r="AN645" s="14"/>
      <c r="AO645" s="14"/>
      <c r="AP645" s="14"/>
      <c r="AQ645" s="19"/>
      <c r="AR645" s="48"/>
    </row>
    <row r="646" spans="1:44" hidden="1" x14ac:dyDescent="0.25">
      <c r="A646" s="81" t="s">
        <v>170</v>
      </c>
      <c r="B646" s="81" t="str">
        <f>B644&amp;"-Inscritos"</f>
        <v>43-Inscritos</v>
      </c>
      <c r="C646" s="95" t="s">
        <v>9</v>
      </c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11"/>
      <c r="Z646" s="111"/>
      <c r="AA646" s="111"/>
      <c r="AB646" s="111"/>
      <c r="AC646" s="111"/>
      <c r="AD646" s="111"/>
      <c r="AE646" s="113"/>
      <c r="AF646" s="113"/>
      <c r="AG646" s="113">
        <v>5</v>
      </c>
      <c r="AH646" s="113"/>
      <c r="AI646" s="113">
        <v>7</v>
      </c>
      <c r="AJ646" s="113">
        <v>2</v>
      </c>
      <c r="AK646" s="113">
        <v>4</v>
      </c>
      <c r="AL646" s="113">
        <v>1</v>
      </c>
      <c r="AM646" s="83"/>
      <c r="AN646" s="14"/>
      <c r="AO646" s="14"/>
      <c r="AP646" s="14"/>
      <c r="AQ646" s="19"/>
      <c r="AR646" s="48"/>
    </row>
    <row r="647" spans="1:44" hidden="1" x14ac:dyDescent="0.25">
      <c r="A647" s="81" t="s">
        <v>172</v>
      </c>
      <c r="B647" s="81" t="str">
        <f>B644&amp;"-Admitidos"</f>
        <v>43-Admitidos</v>
      </c>
      <c r="C647" s="95" t="s">
        <v>10</v>
      </c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11"/>
      <c r="Z647" s="111"/>
      <c r="AA647" s="111"/>
      <c r="AB647" s="111"/>
      <c r="AC647" s="111"/>
      <c r="AD647" s="111"/>
      <c r="AE647" s="112"/>
      <c r="AF647" s="112"/>
      <c r="AG647" s="112">
        <v>5</v>
      </c>
      <c r="AH647" s="112"/>
      <c r="AI647" s="112">
        <v>5</v>
      </c>
      <c r="AJ647" s="112">
        <v>2</v>
      </c>
      <c r="AK647" s="112">
        <v>2</v>
      </c>
      <c r="AL647" s="112">
        <v>0</v>
      </c>
      <c r="AM647" s="83"/>
      <c r="AN647" s="14"/>
      <c r="AO647" s="14"/>
      <c r="AP647" s="14"/>
      <c r="AQ647" s="19"/>
      <c r="AR647" s="48"/>
    </row>
    <row r="648" spans="1:44" hidden="1" x14ac:dyDescent="0.25">
      <c r="A648" s="81" t="s">
        <v>174</v>
      </c>
      <c r="B648" s="81" t="str">
        <f>B644&amp;"-Nuevo regular"</f>
        <v>43-Nuevo regular</v>
      </c>
      <c r="C648" s="95" t="s">
        <v>53</v>
      </c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11"/>
      <c r="Z648" s="111"/>
      <c r="AA648" s="111"/>
      <c r="AB648" s="111"/>
      <c r="AC648" s="111"/>
      <c r="AD648" s="111"/>
      <c r="AE648" s="112"/>
      <c r="AF648" s="112"/>
      <c r="AG648" s="112">
        <v>2</v>
      </c>
      <c r="AH648" s="112">
        <v>1</v>
      </c>
      <c r="AI648" s="112">
        <v>3</v>
      </c>
      <c r="AJ648" s="112">
        <v>1</v>
      </c>
      <c r="AK648" s="112">
        <v>2</v>
      </c>
      <c r="AL648" s="112">
        <v>0</v>
      </c>
      <c r="AM648" s="83"/>
      <c r="AN648" s="14"/>
      <c r="AO648" s="14"/>
      <c r="AP648" s="14"/>
      <c r="AQ648" s="19"/>
      <c r="AR648" s="48"/>
    </row>
    <row r="649" spans="1:44" hidden="1" x14ac:dyDescent="0.25">
      <c r="A649" s="81" t="s">
        <v>176</v>
      </c>
      <c r="B649" s="81" t="str">
        <f>B644&amp;"-Convenio"</f>
        <v>43-Convenio</v>
      </c>
      <c r="C649" s="95" t="s">
        <v>54</v>
      </c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11"/>
      <c r="Z649" s="111"/>
      <c r="AA649" s="111"/>
      <c r="AB649" s="111"/>
      <c r="AC649" s="111"/>
      <c r="AD649" s="111"/>
      <c r="AE649" s="111"/>
      <c r="AF649" s="112"/>
      <c r="AG649" s="112">
        <v>0</v>
      </c>
      <c r="AH649" s="112"/>
      <c r="AI649" s="112"/>
      <c r="AJ649" s="112">
        <v>0</v>
      </c>
      <c r="AK649" s="112"/>
      <c r="AL649" s="112"/>
      <c r="AM649" s="83"/>
      <c r="AN649" s="14"/>
      <c r="AO649" s="14"/>
      <c r="AP649" s="14"/>
      <c r="AQ649" s="19"/>
      <c r="AR649" s="48"/>
    </row>
    <row r="650" spans="1:44" ht="25.5" hidden="1" x14ac:dyDescent="0.25">
      <c r="A650" s="81" t="s">
        <v>178</v>
      </c>
      <c r="B650" s="81" t="str">
        <f>B644&amp;"-Transferencias internas"</f>
        <v>43-Transferencias internas</v>
      </c>
      <c r="C650" s="95" t="s">
        <v>89</v>
      </c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11"/>
      <c r="Z650" s="111"/>
      <c r="AA650" s="111"/>
      <c r="AB650" s="111"/>
      <c r="AC650" s="111"/>
      <c r="AD650" s="111"/>
      <c r="AE650" s="111"/>
      <c r="AF650" s="112"/>
      <c r="AG650" s="112">
        <v>0</v>
      </c>
      <c r="AH650" s="112"/>
      <c r="AI650" s="112"/>
      <c r="AJ650" s="112">
        <v>0</v>
      </c>
      <c r="AK650" s="112"/>
      <c r="AL650" s="112"/>
      <c r="AM650" s="83"/>
      <c r="AN650" s="14"/>
      <c r="AO650" s="14"/>
      <c r="AP650" s="14"/>
      <c r="AQ650" s="19"/>
      <c r="AR650" s="48"/>
    </row>
    <row r="651" spans="1:44" ht="25.5" hidden="1" x14ac:dyDescent="0.25">
      <c r="A651" s="81" t="s">
        <v>180</v>
      </c>
      <c r="B651" s="81" t="str">
        <f>B644&amp;"-Transferencias externas"</f>
        <v>43-Transferencias externas</v>
      </c>
      <c r="C651" s="95" t="s">
        <v>55</v>
      </c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11"/>
      <c r="Z651" s="111"/>
      <c r="AA651" s="111"/>
      <c r="AB651" s="111"/>
      <c r="AC651" s="111"/>
      <c r="AD651" s="111"/>
      <c r="AE651" s="112"/>
      <c r="AF651" s="112"/>
      <c r="AG651" s="112">
        <v>0</v>
      </c>
      <c r="AH651" s="112"/>
      <c r="AI651" s="112"/>
      <c r="AJ651" s="112">
        <v>0</v>
      </c>
      <c r="AK651" s="112"/>
      <c r="AL651" s="112"/>
      <c r="AM651" s="83"/>
      <c r="AN651" s="14"/>
      <c r="AO651" s="14"/>
      <c r="AP651" s="14"/>
      <c r="AQ651" s="19"/>
      <c r="AR651" s="48"/>
    </row>
    <row r="652" spans="1:44" hidden="1" x14ac:dyDescent="0.25">
      <c r="A652" s="81" t="s">
        <v>182</v>
      </c>
      <c r="B652" s="81" t="str">
        <f>B644&amp;"-Reingresos"</f>
        <v>43-Reingresos</v>
      </c>
      <c r="C652" s="95" t="s">
        <v>57</v>
      </c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11"/>
      <c r="Z652" s="111"/>
      <c r="AA652" s="111"/>
      <c r="AB652" s="111"/>
      <c r="AC652" s="111"/>
      <c r="AD652" s="111"/>
      <c r="AE652" s="112"/>
      <c r="AF652" s="112"/>
      <c r="AG652" s="112">
        <v>0</v>
      </c>
      <c r="AH652" s="112"/>
      <c r="AI652" s="112"/>
      <c r="AJ652" s="112">
        <v>0</v>
      </c>
      <c r="AK652" s="112"/>
      <c r="AL652" s="112"/>
      <c r="AM652" s="83"/>
      <c r="AN652" s="14"/>
      <c r="AO652" s="14"/>
      <c r="AP652" s="14"/>
      <c r="AQ652" s="19"/>
      <c r="AR652" s="48"/>
    </row>
    <row r="653" spans="1:44" hidden="1" x14ac:dyDescent="0.25">
      <c r="A653" s="81" t="s">
        <v>184</v>
      </c>
      <c r="B653" s="81" t="str">
        <f>+B644&amp;"-Reintegros"</f>
        <v>43-Reintegros</v>
      </c>
      <c r="C653" s="95" t="s">
        <v>59</v>
      </c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11"/>
      <c r="Z653" s="111"/>
      <c r="AA653" s="111"/>
      <c r="AB653" s="111"/>
      <c r="AC653" s="111"/>
      <c r="AD653" s="111"/>
      <c r="AE653" s="112"/>
      <c r="AF653" s="112"/>
      <c r="AG653" s="112">
        <v>0</v>
      </c>
      <c r="AH653" s="112"/>
      <c r="AI653" s="112"/>
      <c r="AJ653" s="112">
        <v>0</v>
      </c>
      <c r="AK653" s="112"/>
      <c r="AL653" s="112"/>
      <c r="AM653" s="83"/>
      <c r="AN653" s="14"/>
      <c r="AO653" s="14"/>
      <c r="AP653" s="14"/>
      <c r="AQ653" s="19"/>
      <c r="AR653" s="48"/>
    </row>
    <row r="654" spans="1:44" hidden="1" x14ac:dyDescent="0.25">
      <c r="A654" s="81" t="s">
        <v>186</v>
      </c>
      <c r="B654" s="81" t="str">
        <f>+B644&amp;"-Ser Pilo Paga"</f>
        <v>43-Ser Pilo Paga</v>
      </c>
      <c r="C654" s="95" t="s">
        <v>61</v>
      </c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11"/>
      <c r="Z654" s="111"/>
      <c r="AA654" s="111"/>
      <c r="AB654" s="111"/>
      <c r="AC654" s="111"/>
      <c r="AD654" s="111"/>
      <c r="AE654" s="116"/>
      <c r="AF654" s="112"/>
      <c r="AG654" s="112"/>
      <c r="AH654" s="112"/>
      <c r="AI654" s="112"/>
      <c r="AJ654" s="112">
        <v>0</v>
      </c>
      <c r="AK654" s="112"/>
      <c r="AL654" s="112"/>
      <c r="AM654" s="83"/>
      <c r="AN654" s="14"/>
      <c r="AO654" s="14"/>
      <c r="AP654" s="14"/>
      <c r="AQ654" s="19"/>
      <c r="AR654" s="48"/>
    </row>
    <row r="655" spans="1:44" ht="25.5" hidden="1" x14ac:dyDescent="0.25">
      <c r="A655" s="81" t="s">
        <v>188</v>
      </c>
      <c r="B655" s="81" t="str">
        <f>+B644&amp;"-Doble Programa"</f>
        <v>43-Doble Programa</v>
      </c>
      <c r="C655" s="95" t="s">
        <v>63</v>
      </c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99"/>
      <c r="V655" s="99"/>
      <c r="W655" s="99"/>
      <c r="X655" s="99"/>
      <c r="Y655" s="111"/>
      <c r="Z655" s="111"/>
      <c r="AA655" s="111"/>
      <c r="AB655" s="112"/>
      <c r="AC655" s="112"/>
      <c r="AD655" s="112"/>
      <c r="AE655" s="116"/>
      <c r="AF655" s="112"/>
      <c r="AG655" s="112">
        <v>0</v>
      </c>
      <c r="AH655" s="112"/>
      <c r="AI655" s="112"/>
      <c r="AJ655" s="112">
        <v>0</v>
      </c>
      <c r="AK655" s="112"/>
      <c r="AL655" s="112"/>
      <c r="AM655" s="83"/>
      <c r="AN655" s="14"/>
      <c r="AO655" s="14"/>
      <c r="AP655" s="14"/>
      <c r="AQ655" s="19"/>
      <c r="AR655" s="48"/>
    </row>
    <row r="656" spans="1:44" hidden="1" x14ac:dyDescent="0.25">
      <c r="A656" s="81" t="s">
        <v>190</v>
      </c>
      <c r="B656" s="81" t="str">
        <f>+B644&amp;"-Generación E"</f>
        <v>43-Generación E</v>
      </c>
      <c r="C656" s="106" t="s">
        <v>65</v>
      </c>
      <c r="D656" s="99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112"/>
      <c r="Z656" s="112"/>
      <c r="AA656" s="112"/>
      <c r="AB656" s="112"/>
      <c r="AC656" s="112"/>
      <c r="AD656" s="112"/>
      <c r="AE656" s="112"/>
      <c r="AF656" s="112"/>
      <c r="AG656" s="112">
        <v>0</v>
      </c>
      <c r="AH656" s="112"/>
      <c r="AI656" s="112"/>
      <c r="AJ656" s="112">
        <v>0</v>
      </c>
      <c r="AK656" s="112"/>
      <c r="AL656" s="112"/>
      <c r="AM656" s="83"/>
      <c r="AN656" s="14"/>
      <c r="AO656" s="14"/>
      <c r="AP656" s="14"/>
      <c r="AQ656" s="19"/>
      <c r="AR656" s="48"/>
    </row>
    <row r="657" spans="1:44" hidden="1" x14ac:dyDescent="0.25">
      <c r="A657" s="81"/>
      <c r="B657" s="81"/>
      <c r="C657" s="140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83"/>
      <c r="AN657" s="14"/>
      <c r="AO657" s="14"/>
      <c r="AP657" s="14"/>
      <c r="AQ657" s="19"/>
      <c r="AR657" s="48"/>
    </row>
    <row r="658" spans="1:44" hidden="1" x14ac:dyDescent="0.25">
      <c r="A658" s="20">
        <v>1</v>
      </c>
      <c r="B658" s="81">
        <f>+B644+1</f>
        <v>44</v>
      </c>
      <c r="C658" s="156" t="str">
        <f>+AN34</f>
        <v>Agroecología</v>
      </c>
      <c r="D658" s="20">
        <f>+AO34</f>
        <v>108296</v>
      </c>
      <c r="E658" s="20">
        <v>1</v>
      </c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 t="e">
        <v>#VALUE!</v>
      </c>
      <c r="V658" s="20" t="e">
        <v>#VALUE!</v>
      </c>
      <c r="W658" s="20" t="e">
        <v>#VALUE!</v>
      </c>
      <c r="X658" s="20" t="e">
        <v>#VALUE!</v>
      </c>
      <c r="Y658" s="20" t="e">
        <v>#VALUE!</v>
      </c>
      <c r="Z658" s="20" t="e">
        <v>#VALUE!</v>
      </c>
      <c r="AA658" s="20" t="e">
        <v>#VALUE!</v>
      </c>
      <c r="AB658" s="20" t="e">
        <v>#VALUE!</v>
      </c>
      <c r="AC658" s="20" t="e">
        <v>#VALUE!</v>
      </c>
      <c r="AD658" s="20" t="e">
        <v>#VALUE!</v>
      </c>
      <c r="AE658" s="20" t="e">
        <v>#VALUE!</v>
      </c>
      <c r="AF658" s="20" t="e">
        <v>#VALUE!</v>
      </c>
      <c r="AG658" s="20" t="e">
        <v>#VALUE!</v>
      </c>
      <c r="AH658" s="20"/>
      <c r="AI658" s="20"/>
      <c r="AJ658" s="20"/>
      <c r="AK658" s="20"/>
      <c r="AL658" s="20"/>
      <c r="AM658" s="83"/>
      <c r="AN658" s="14"/>
      <c r="AO658" s="14"/>
      <c r="AP658" s="14"/>
      <c r="AQ658" s="19"/>
      <c r="AR658" s="48"/>
    </row>
    <row r="659" spans="1:44" ht="25.5" hidden="1" x14ac:dyDescent="0.25">
      <c r="A659" s="18"/>
      <c r="B659" s="117"/>
      <c r="C659" s="95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  <c r="AG659" s="96" t="s">
        <v>624</v>
      </c>
      <c r="AH659" s="110" t="s">
        <v>633</v>
      </c>
      <c r="AI659" s="110" t="s">
        <v>644</v>
      </c>
      <c r="AJ659" s="110" t="s">
        <v>646</v>
      </c>
      <c r="AK659" s="110"/>
      <c r="AL659" s="110"/>
      <c r="AM659" s="83"/>
      <c r="AN659" s="14"/>
      <c r="AO659" s="14"/>
      <c r="AP659" s="14"/>
      <c r="AQ659" s="19"/>
      <c r="AR659" s="48"/>
    </row>
    <row r="660" spans="1:44" hidden="1" x14ac:dyDescent="0.25">
      <c r="A660" s="81" t="s">
        <v>170</v>
      </c>
      <c r="B660" s="81" t="str">
        <f>B658&amp;"-Inscritos"</f>
        <v>44-Inscritos</v>
      </c>
      <c r="C660" s="95" t="s">
        <v>9</v>
      </c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11"/>
      <c r="Z660" s="111"/>
      <c r="AA660" s="111"/>
      <c r="AB660" s="111"/>
      <c r="AC660" s="111"/>
      <c r="AD660" s="111"/>
      <c r="AE660" s="113"/>
      <c r="AF660" s="113"/>
      <c r="AG660" s="113">
        <v>4</v>
      </c>
      <c r="AH660" s="113">
        <v>5</v>
      </c>
      <c r="AI660" s="113">
        <v>3</v>
      </c>
      <c r="AJ660" s="113">
        <v>3</v>
      </c>
      <c r="AK660" s="113">
        <v>4</v>
      </c>
      <c r="AL660" s="113">
        <v>4</v>
      </c>
      <c r="AM660" s="83"/>
      <c r="AN660" s="14"/>
      <c r="AO660" s="14"/>
      <c r="AP660" s="14"/>
      <c r="AQ660" s="19"/>
      <c r="AR660" s="48"/>
    </row>
    <row r="661" spans="1:44" hidden="1" x14ac:dyDescent="0.25">
      <c r="A661" s="81" t="s">
        <v>172</v>
      </c>
      <c r="B661" s="81" t="str">
        <f>B658&amp;"-Admitidos"</f>
        <v>44-Admitidos</v>
      </c>
      <c r="C661" s="95" t="s">
        <v>10</v>
      </c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11"/>
      <c r="Z661" s="111"/>
      <c r="AA661" s="111"/>
      <c r="AB661" s="111"/>
      <c r="AC661" s="111"/>
      <c r="AD661" s="111"/>
      <c r="AE661" s="112"/>
      <c r="AF661" s="112"/>
      <c r="AG661" s="112">
        <v>4</v>
      </c>
      <c r="AH661" s="112">
        <v>5</v>
      </c>
      <c r="AI661" s="112">
        <v>3</v>
      </c>
      <c r="AJ661" s="112">
        <v>3</v>
      </c>
      <c r="AK661" s="112">
        <v>4</v>
      </c>
      <c r="AL661" s="112">
        <v>3</v>
      </c>
      <c r="AM661" s="83"/>
      <c r="AN661" s="14"/>
      <c r="AO661" s="14"/>
      <c r="AP661" s="14"/>
      <c r="AQ661" s="19"/>
      <c r="AR661" s="48"/>
    </row>
    <row r="662" spans="1:44" hidden="1" x14ac:dyDescent="0.25">
      <c r="A662" s="81" t="s">
        <v>174</v>
      </c>
      <c r="B662" s="81" t="str">
        <f>B658&amp;"-Nuevo regular"</f>
        <v>44-Nuevo regular</v>
      </c>
      <c r="C662" s="95" t="s">
        <v>53</v>
      </c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11"/>
      <c r="Z662" s="111"/>
      <c r="AA662" s="111"/>
      <c r="AB662" s="111"/>
      <c r="AC662" s="111"/>
      <c r="AD662" s="111"/>
      <c r="AE662" s="112"/>
      <c r="AF662" s="112"/>
      <c r="AG662" s="112">
        <v>1</v>
      </c>
      <c r="AH662" s="112">
        <v>2</v>
      </c>
      <c r="AI662" s="112">
        <v>2</v>
      </c>
      <c r="AJ662" s="112">
        <v>0</v>
      </c>
      <c r="AK662" s="112">
        <v>3</v>
      </c>
      <c r="AL662" s="112">
        <v>1</v>
      </c>
      <c r="AM662" s="83"/>
      <c r="AN662" s="14"/>
      <c r="AO662" s="14"/>
      <c r="AP662" s="14"/>
      <c r="AQ662" s="19"/>
      <c r="AR662" s="48"/>
    </row>
    <row r="663" spans="1:44" hidden="1" x14ac:dyDescent="0.25">
      <c r="A663" s="81" t="s">
        <v>176</v>
      </c>
      <c r="B663" s="81" t="str">
        <f>B658&amp;"-Convenio"</f>
        <v>44-Convenio</v>
      </c>
      <c r="C663" s="95" t="s">
        <v>54</v>
      </c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11"/>
      <c r="Z663" s="111"/>
      <c r="AA663" s="111"/>
      <c r="AB663" s="111"/>
      <c r="AC663" s="111"/>
      <c r="AD663" s="111"/>
      <c r="AE663" s="111"/>
      <c r="AF663" s="112"/>
      <c r="AG663" s="112">
        <v>0</v>
      </c>
      <c r="AH663" s="112"/>
      <c r="AI663" s="112"/>
      <c r="AJ663" s="112">
        <v>0</v>
      </c>
      <c r="AK663" s="112"/>
      <c r="AL663" s="112"/>
      <c r="AM663" s="83"/>
      <c r="AN663" s="14"/>
      <c r="AO663" s="14"/>
      <c r="AP663" s="14"/>
      <c r="AQ663" s="19"/>
      <c r="AR663" s="48"/>
    </row>
    <row r="664" spans="1:44" ht="25.5" hidden="1" x14ac:dyDescent="0.25">
      <c r="A664" s="81" t="s">
        <v>178</v>
      </c>
      <c r="B664" s="81" t="str">
        <f>B658&amp;"-Transferencias internas"</f>
        <v>44-Transferencias internas</v>
      </c>
      <c r="C664" s="95" t="s">
        <v>89</v>
      </c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11"/>
      <c r="Z664" s="111"/>
      <c r="AA664" s="111"/>
      <c r="AB664" s="111"/>
      <c r="AC664" s="111"/>
      <c r="AD664" s="111"/>
      <c r="AE664" s="111"/>
      <c r="AF664" s="112"/>
      <c r="AG664" s="112">
        <v>0</v>
      </c>
      <c r="AH664" s="112"/>
      <c r="AI664" s="112"/>
      <c r="AJ664" s="112">
        <v>0</v>
      </c>
      <c r="AK664" s="112"/>
      <c r="AL664" s="112"/>
      <c r="AM664" s="83"/>
      <c r="AN664" s="14"/>
      <c r="AO664" s="14"/>
      <c r="AP664" s="14"/>
      <c r="AQ664" s="19"/>
      <c r="AR664" s="48"/>
    </row>
    <row r="665" spans="1:44" ht="25.5" hidden="1" x14ac:dyDescent="0.25">
      <c r="A665" s="81" t="s">
        <v>180</v>
      </c>
      <c r="B665" s="81" t="str">
        <f>B658&amp;"-Transferencias externas"</f>
        <v>44-Transferencias externas</v>
      </c>
      <c r="C665" s="95" t="s">
        <v>55</v>
      </c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11"/>
      <c r="Z665" s="111"/>
      <c r="AA665" s="111"/>
      <c r="AB665" s="111"/>
      <c r="AC665" s="111"/>
      <c r="AD665" s="111"/>
      <c r="AE665" s="112"/>
      <c r="AF665" s="112"/>
      <c r="AG665" s="112">
        <v>0</v>
      </c>
      <c r="AH665" s="112"/>
      <c r="AI665" s="112"/>
      <c r="AJ665" s="112">
        <v>1</v>
      </c>
      <c r="AK665" s="112"/>
      <c r="AL665" s="112"/>
      <c r="AM665" s="83"/>
      <c r="AN665" s="14"/>
      <c r="AO665" s="14"/>
      <c r="AP665" s="14"/>
      <c r="AQ665" s="19"/>
      <c r="AR665" s="48"/>
    </row>
    <row r="666" spans="1:44" hidden="1" x14ac:dyDescent="0.25">
      <c r="A666" s="81" t="s">
        <v>182</v>
      </c>
      <c r="B666" s="81" t="str">
        <f>B658&amp;"-Reingresos"</f>
        <v>44-Reingresos</v>
      </c>
      <c r="C666" s="95" t="s">
        <v>57</v>
      </c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11"/>
      <c r="Z666" s="111"/>
      <c r="AA666" s="111"/>
      <c r="AB666" s="111"/>
      <c r="AC666" s="111"/>
      <c r="AD666" s="111"/>
      <c r="AE666" s="112"/>
      <c r="AF666" s="112"/>
      <c r="AG666" s="112">
        <v>0</v>
      </c>
      <c r="AH666" s="112"/>
      <c r="AI666" s="112"/>
      <c r="AJ666" s="112">
        <v>1</v>
      </c>
      <c r="AK666" s="112"/>
      <c r="AL666" s="112"/>
      <c r="AM666" s="83"/>
      <c r="AN666" s="14"/>
      <c r="AO666" s="14"/>
      <c r="AP666" s="14"/>
      <c r="AQ666" s="19"/>
      <c r="AR666" s="48"/>
    </row>
    <row r="667" spans="1:44" hidden="1" x14ac:dyDescent="0.25">
      <c r="A667" s="81" t="s">
        <v>184</v>
      </c>
      <c r="B667" s="81" t="str">
        <f>+B658&amp;"-Reintegros"</f>
        <v>44-Reintegros</v>
      </c>
      <c r="C667" s="95" t="s">
        <v>59</v>
      </c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11"/>
      <c r="Z667" s="111"/>
      <c r="AA667" s="111"/>
      <c r="AB667" s="111"/>
      <c r="AC667" s="111"/>
      <c r="AD667" s="111"/>
      <c r="AE667" s="112"/>
      <c r="AF667" s="112"/>
      <c r="AG667" s="112">
        <v>0</v>
      </c>
      <c r="AH667" s="112"/>
      <c r="AI667" s="112"/>
      <c r="AJ667" s="112">
        <v>0</v>
      </c>
      <c r="AK667" s="112"/>
      <c r="AL667" s="112"/>
      <c r="AM667" s="83"/>
      <c r="AN667" s="14"/>
      <c r="AO667" s="14"/>
      <c r="AP667" s="14"/>
      <c r="AQ667" s="19"/>
      <c r="AR667" s="48"/>
    </row>
    <row r="668" spans="1:44" hidden="1" x14ac:dyDescent="0.25">
      <c r="A668" s="81" t="s">
        <v>186</v>
      </c>
      <c r="B668" s="81" t="str">
        <f>+B658&amp;"-Ser Pilo Paga"</f>
        <v>44-Ser Pilo Paga</v>
      </c>
      <c r="C668" s="95" t="s">
        <v>61</v>
      </c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11"/>
      <c r="Z668" s="111"/>
      <c r="AA668" s="111"/>
      <c r="AB668" s="111"/>
      <c r="AC668" s="111"/>
      <c r="AD668" s="111"/>
      <c r="AE668" s="116"/>
      <c r="AF668" s="112"/>
      <c r="AG668" s="112"/>
      <c r="AH668" s="112"/>
      <c r="AI668" s="112"/>
      <c r="AJ668" s="112">
        <v>0</v>
      </c>
      <c r="AK668" s="112"/>
      <c r="AL668" s="112"/>
      <c r="AM668" s="83"/>
      <c r="AN668" s="14"/>
      <c r="AO668" s="14"/>
      <c r="AP668" s="14"/>
      <c r="AQ668" s="19"/>
      <c r="AR668" s="48"/>
    </row>
    <row r="669" spans="1:44" ht="25.5" hidden="1" x14ac:dyDescent="0.25">
      <c r="A669" s="81" t="s">
        <v>188</v>
      </c>
      <c r="B669" s="81" t="str">
        <f>+B658&amp;"-Doble Programa"</f>
        <v>44-Doble Programa</v>
      </c>
      <c r="C669" s="95" t="s">
        <v>63</v>
      </c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99"/>
      <c r="V669" s="99"/>
      <c r="W669" s="99"/>
      <c r="X669" s="99"/>
      <c r="Y669" s="111"/>
      <c r="Z669" s="111"/>
      <c r="AA669" s="111"/>
      <c r="AB669" s="112"/>
      <c r="AC669" s="112"/>
      <c r="AD669" s="112"/>
      <c r="AE669" s="116"/>
      <c r="AF669" s="112"/>
      <c r="AG669" s="112">
        <v>0</v>
      </c>
      <c r="AH669" s="112"/>
      <c r="AI669" s="112"/>
      <c r="AJ669" s="112">
        <v>0</v>
      </c>
      <c r="AK669" s="112"/>
      <c r="AL669" s="112"/>
      <c r="AM669" s="83"/>
      <c r="AN669" s="14"/>
      <c r="AO669" s="14"/>
      <c r="AP669" s="14"/>
      <c r="AQ669" s="19"/>
      <c r="AR669" s="48"/>
    </row>
    <row r="670" spans="1:44" hidden="1" x14ac:dyDescent="0.25">
      <c r="A670" s="81" t="s">
        <v>190</v>
      </c>
      <c r="B670" s="81" t="str">
        <f>+B658&amp;"-Generación E"</f>
        <v>44-Generación E</v>
      </c>
      <c r="C670" s="106" t="s">
        <v>65</v>
      </c>
      <c r="D670" s="99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112"/>
      <c r="Z670" s="112"/>
      <c r="AA670" s="112"/>
      <c r="AB670" s="112"/>
      <c r="AC670" s="112"/>
      <c r="AD670" s="112"/>
      <c r="AE670" s="112"/>
      <c r="AF670" s="112"/>
      <c r="AG670" s="112">
        <v>0</v>
      </c>
      <c r="AH670" s="112">
        <v>2</v>
      </c>
      <c r="AI670" s="112"/>
      <c r="AJ670" s="112">
        <v>0</v>
      </c>
      <c r="AK670" s="112"/>
      <c r="AL670" s="112"/>
      <c r="AM670" s="83"/>
      <c r="AN670" s="14"/>
      <c r="AO670" s="14"/>
      <c r="AP670" s="14"/>
      <c r="AQ670" s="19"/>
      <c r="AR670" s="48"/>
    </row>
    <row r="671" spans="1:44" hidden="1" x14ac:dyDescent="0.25">
      <c r="A671" s="48"/>
      <c r="B671" s="48"/>
      <c r="C671" s="157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5"/>
      <c r="Z671" s="185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83"/>
      <c r="AN671" s="14"/>
      <c r="AO671" s="14"/>
      <c r="AP671" s="14"/>
      <c r="AQ671" s="19"/>
      <c r="AR671" s="48"/>
    </row>
    <row r="672" spans="1:44" hidden="1" x14ac:dyDescent="0.25">
      <c r="A672" s="20">
        <v>1</v>
      </c>
      <c r="B672" s="81">
        <f>+B658+1</f>
        <v>45</v>
      </c>
      <c r="C672" s="156" t="s">
        <v>634</v>
      </c>
      <c r="D672" s="20">
        <v>108948</v>
      </c>
      <c r="E672" s="20">
        <v>1</v>
      </c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 t="e">
        <v>#VALUE!</v>
      </c>
      <c r="V672" s="20" t="e">
        <v>#VALUE!</v>
      </c>
      <c r="W672" s="20" t="e">
        <v>#VALUE!</v>
      </c>
      <c r="X672" s="20" t="e">
        <v>#VALUE!</v>
      </c>
      <c r="Y672" s="20" t="e">
        <v>#VALUE!</v>
      </c>
      <c r="Z672" s="20" t="e">
        <v>#VALUE!</v>
      </c>
      <c r="AA672" s="20" t="e">
        <v>#VALUE!</v>
      </c>
      <c r="AB672" s="20" t="e">
        <v>#VALUE!</v>
      </c>
      <c r="AC672" s="20" t="e">
        <v>#VALUE!</v>
      </c>
      <c r="AD672" s="20" t="e">
        <v>#VALUE!</v>
      </c>
      <c r="AE672" s="20" t="e">
        <v>#VALUE!</v>
      </c>
      <c r="AF672" s="20" t="e">
        <v>#VALUE!</v>
      </c>
      <c r="AG672" s="20" t="e">
        <v>#VALUE!</v>
      </c>
      <c r="AH672" s="20"/>
      <c r="AI672" s="20"/>
      <c r="AJ672" s="20"/>
      <c r="AK672" s="20"/>
      <c r="AL672" s="20"/>
      <c r="AM672" s="83"/>
      <c r="AN672" s="14"/>
      <c r="AO672" s="14"/>
      <c r="AP672" s="14"/>
      <c r="AQ672" s="19"/>
      <c r="AR672" s="48"/>
    </row>
    <row r="673" spans="1:44" ht="25.5" hidden="1" x14ac:dyDescent="0.25">
      <c r="A673" s="18"/>
      <c r="B673" s="117"/>
      <c r="C673" s="95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 t="s">
        <v>624</v>
      </c>
      <c r="AH673" s="110" t="s">
        <v>633</v>
      </c>
      <c r="AI673" s="110" t="s">
        <v>644</v>
      </c>
      <c r="AJ673" s="110" t="s">
        <v>646</v>
      </c>
      <c r="AK673" s="110"/>
      <c r="AL673" s="110"/>
      <c r="AM673" s="83"/>
      <c r="AN673" s="48"/>
      <c r="AO673" s="48"/>
      <c r="AP673" s="48"/>
      <c r="AQ673" s="19"/>
      <c r="AR673" s="48"/>
    </row>
    <row r="674" spans="1:44" hidden="1" x14ac:dyDescent="0.25">
      <c r="A674" s="81" t="s">
        <v>170</v>
      </c>
      <c r="B674" s="81" t="str">
        <f>B672&amp;"-Inscritos"</f>
        <v>45-Inscritos</v>
      </c>
      <c r="C674" s="95" t="s">
        <v>9</v>
      </c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11"/>
      <c r="Z674" s="111"/>
      <c r="AA674" s="111"/>
      <c r="AB674" s="111"/>
      <c r="AC674" s="111"/>
      <c r="AD674" s="111"/>
      <c r="AE674" s="113"/>
      <c r="AF674" s="113"/>
      <c r="AG674" s="113"/>
      <c r="AH674" s="113">
        <v>5</v>
      </c>
      <c r="AI674" s="113">
        <v>7</v>
      </c>
      <c r="AJ674" s="113">
        <v>11</v>
      </c>
      <c r="AK674" s="113">
        <v>16</v>
      </c>
      <c r="AL674" s="113">
        <v>16</v>
      </c>
      <c r="AM674" s="83"/>
      <c r="AN674" s="14"/>
      <c r="AO674" s="14"/>
      <c r="AP674" s="14"/>
      <c r="AQ674" s="19"/>
      <c r="AR674" s="48"/>
    </row>
    <row r="675" spans="1:44" hidden="1" x14ac:dyDescent="0.25">
      <c r="A675" s="81" t="s">
        <v>172</v>
      </c>
      <c r="B675" s="81" t="str">
        <f>B672&amp;"-Admitidos"</f>
        <v>45-Admitidos</v>
      </c>
      <c r="C675" s="95" t="s">
        <v>10</v>
      </c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11"/>
      <c r="Z675" s="111"/>
      <c r="AA675" s="111"/>
      <c r="AB675" s="111"/>
      <c r="AC675" s="111"/>
      <c r="AD675" s="111"/>
      <c r="AE675" s="112"/>
      <c r="AF675" s="112"/>
      <c r="AG675" s="112"/>
      <c r="AH675" s="112">
        <v>5</v>
      </c>
      <c r="AI675" s="112">
        <v>6</v>
      </c>
      <c r="AJ675" s="102">
        <v>11</v>
      </c>
      <c r="AK675" s="112">
        <v>16</v>
      </c>
      <c r="AL675" s="112">
        <v>13</v>
      </c>
      <c r="AM675" s="83"/>
      <c r="AN675" s="14"/>
      <c r="AO675" s="14"/>
      <c r="AP675" s="14"/>
      <c r="AQ675" s="19"/>
      <c r="AR675" s="48"/>
    </row>
    <row r="676" spans="1:44" hidden="1" x14ac:dyDescent="0.25">
      <c r="A676" s="81" t="s">
        <v>174</v>
      </c>
      <c r="B676" s="81" t="str">
        <f>B672&amp;"-Nuevo regular"</f>
        <v>45-Nuevo regular</v>
      </c>
      <c r="C676" s="95" t="s">
        <v>53</v>
      </c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11"/>
      <c r="Z676" s="111"/>
      <c r="AA676" s="111"/>
      <c r="AB676" s="111"/>
      <c r="AC676" s="111"/>
      <c r="AD676" s="111"/>
      <c r="AE676" s="112"/>
      <c r="AF676" s="112"/>
      <c r="AG676" s="112"/>
      <c r="AH676" s="112">
        <v>2</v>
      </c>
      <c r="AI676" s="112">
        <v>4</v>
      </c>
      <c r="AJ676" s="112">
        <v>6</v>
      </c>
      <c r="AK676" s="112">
        <v>7</v>
      </c>
      <c r="AL676" s="112">
        <v>3</v>
      </c>
      <c r="AM676" s="83"/>
      <c r="AN676" s="14"/>
      <c r="AO676" s="14"/>
      <c r="AP676" s="14"/>
      <c r="AQ676" s="19"/>
      <c r="AR676" s="48"/>
    </row>
    <row r="677" spans="1:44" hidden="1" x14ac:dyDescent="0.25">
      <c r="A677" s="81" t="s">
        <v>176</v>
      </c>
      <c r="B677" s="81" t="str">
        <f>B672&amp;"-Convenio"</f>
        <v>45-Convenio</v>
      </c>
      <c r="C677" s="95" t="s">
        <v>54</v>
      </c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11"/>
      <c r="Z677" s="111"/>
      <c r="AA677" s="111"/>
      <c r="AB677" s="111"/>
      <c r="AC677" s="111"/>
      <c r="AD677" s="111"/>
      <c r="AE677" s="111"/>
      <c r="AF677" s="112"/>
      <c r="AG677" s="112"/>
      <c r="AH677" s="112"/>
      <c r="AI677" s="112"/>
      <c r="AJ677" s="112">
        <v>2</v>
      </c>
      <c r="AK677" s="112">
        <v>3</v>
      </c>
      <c r="AL677" s="112">
        <v>3</v>
      </c>
      <c r="AM677" s="83"/>
      <c r="AN677" s="14"/>
      <c r="AO677" s="14"/>
      <c r="AP677" s="14"/>
      <c r="AQ677" s="19"/>
      <c r="AR677" s="48"/>
    </row>
    <row r="678" spans="1:44" ht="25.5" hidden="1" x14ac:dyDescent="0.25">
      <c r="A678" s="81" t="s">
        <v>178</v>
      </c>
      <c r="B678" s="81" t="str">
        <f>B672&amp;"-Transferencias internas"</f>
        <v>45-Transferencias internas</v>
      </c>
      <c r="C678" s="95" t="s">
        <v>89</v>
      </c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11"/>
      <c r="Z678" s="111"/>
      <c r="AA678" s="111"/>
      <c r="AB678" s="111"/>
      <c r="AC678" s="111"/>
      <c r="AD678" s="111"/>
      <c r="AE678" s="111"/>
      <c r="AF678" s="112"/>
      <c r="AG678" s="112"/>
      <c r="AH678" s="112"/>
      <c r="AI678" s="112"/>
      <c r="AJ678" s="112">
        <v>0</v>
      </c>
      <c r="AK678" s="112">
        <v>1</v>
      </c>
      <c r="AL678" s="112"/>
      <c r="AM678" s="83"/>
      <c r="AN678" s="14"/>
      <c r="AO678" s="14"/>
      <c r="AP678" s="14"/>
      <c r="AQ678" s="19"/>
      <c r="AR678" s="48"/>
    </row>
    <row r="679" spans="1:44" ht="25.5" hidden="1" x14ac:dyDescent="0.25">
      <c r="A679" s="81" t="s">
        <v>180</v>
      </c>
      <c r="B679" s="81" t="str">
        <f>B672&amp;"-Transferencias externas"</f>
        <v>45-Transferencias externas</v>
      </c>
      <c r="C679" s="95" t="s">
        <v>55</v>
      </c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11"/>
      <c r="Z679" s="111"/>
      <c r="AA679" s="111"/>
      <c r="AB679" s="111"/>
      <c r="AC679" s="111"/>
      <c r="AD679" s="111"/>
      <c r="AE679" s="112"/>
      <c r="AF679" s="112"/>
      <c r="AG679" s="112"/>
      <c r="AH679" s="112"/>
      <c r="AI679" s="112"/>
      <c r="AJ679" s="112">
        <v>2</v>
      </c>
      <c r="AK679" s="112">
        <v>3</v>
      </c>
      <c r="AL679" s="112">
        <v>1</v>
      </c>
      <c r="AM679" s="83"/>
      <c r="AN679" s="14"/>
      <c r="AO679" s="14"/>
      <c r="AP679" s="14"/>
      <c r="AQ679" s="19"/>
      <c r="AR679" s="48"/>
    </row>
    <row r="680" spans="1:44" hidden="1" x14ac:dyDescent="0.25">
      <c r="A680" s="81" t="s">
        <v>182</v>
      </c>
      <c r="B680" s="81" t="str">
        <f>B672&amp;"-Reingresos"</f>
        <v>45-Reingresos</v>
      </c>
      <c r="C680" s="95" t="s">
        <v>57</v>
      </c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11"/>
      <c r="Z680" s="111"/>
      <c r="AA680" s="111"/>
      <c r="AB680" s="111"/>
      <c r="AC680" s="111"/>
      <c r="AD680" s="111"/>
      <c r="AE680" s="112"/>
      <c r="AF680" s="112"/>
      <c r="AG680" s="112"/>
      <c r="AH680" s="112"/>
      <c r="AI680" s="112"/>
      <c r="AJ680" s="112">
        <v>0</v>
      </c>
      <c r="AK680" s="112">
        <v>1</v>
      </c>
      <c r="AL680" s="112"/>
      <c r="AM680" s="83"/>
      <c r="AN680" s="14"/>
      <c r="AO680" s="14"/>
      <c r="AP680" s="14"/>
      <c r="AQ680" s="19"/>
      <c r="AR680" s="48"/>
    </row>
    <row r="681" spans="1:44" hidden="1" x14ac:dyDescent="0.25">
      <c r="A681" s="81" t="s">
        <v>184</v>
      </c>
      <c r="B681" s="81" t="str">
        <f>+B672&amp;"-Reintegros"</f>
        <v>45-Reintegros</v>
      </c>
      <c r="C681" s="95" t="s">
        <v>59</v>
      </c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11"/>
      <c r="Z681" s="111"/>
      <c r="AA681" s="111"/>
      <c r="AB681" s="111"/>
      <c r="AC681" s="111"/>
      <c r="AD681" s="111"/>
      <c r="AE681" s="112"/>
      <c r="AF681" s="112"/>
      <c r="AG681" s="112"/>
      <c r="AH681" s="112"/>
      <c r="AI681" s="112"/>
      <c r="AJ681" s="112">
        <v>0</v>
      </c>
      <c r="AK681" s="112"/>
      <c r="AL681" s="112"/>
      <c r="AM681" s="83"/>
      <c r="AN681" s="14"/>
      <c r="AO681" s="14"/>
      <c r="AP681" s="14"/>
      <c r="AQ681" s="19"/>
      <c r="AR681" s="48"/>
    </row>
    <row r="682" spans="1:44" hidden="1" x14ac:dyDescent="0.25">
      <c r="A682" s="81" t="s">
        <v>186</v>
      </c>
      <c r="B682" s="81" t="str">
        <f>+B672&amp;"-Ser Pilo Paga"</f>
        <v>45-Ser Pilo Paga</v>
      </c>
      <c r="C682" s="95" t="s">
        <v>61</v>
      </c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11"/>
      <c r="Z682" s="111"/>
      <c r="AA682" s="111"/>
      <c r="AB682" s="111"/>
      <c r="AC682" s="111"/>
      <c r="AD682" s="111"/>
      <c r="AE682" s="116"/>
      <c r="AF682" s="112"/>
      <c r="AG682" s="112"/>
      <c r="AH682" s="112"/>
      <c r="AI682" s="112"/>
      <c r="AJ682" s="112">
        <v>0</v>
      </c>
      <c r="AK682" s="112"/>
      <c r="AL682" s="112"/>
      <c r="AM682" s="83"/>
      <c r="AN682" s="14"/>
      <c r="AO682" s="14"/>
      <c r="AP682" s="14"/>
      <c r="AQ682" s="19"/>
      <c r="AR682" s="48"/>
    </row>
    <row r="683" spans="1:44" ht="25.5" hidden="1" x14ac:dyDescent="0.25">
      <c r="A683" s="81" t="s">
        <v>188</v>
      </c>
      <c r="B683" s="81" t="str">
        <f>+B672&amp;"-Doble Programa"</f>
        <v>45-Doble Programa</v>
      </c>
      <c r="C683" s="95" t="s">
        <v>63</v>
      </c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99"/>
      <c r="V683" s="99"/>
      <c r="W683" s="99"/>
      <c r="X683" s="99"/>
      <c r="Y683" s="111"/>
      <c r="Z683" s="111"/>
      <c r="AA683" s="111"/>
      <c r="AB683" s="112"/>
      <c r="AC683" s="112"/>
      <c r="AD683" s="112"/>
      <c r="AE683" s="116"/>
      <c r="AF683" s="112"/>
      <c r="AG683" s="112"/>
      <c r="AH683" s="112"/>
      <c r="AI683" s="112"/>
      <c r="AJ683" s="112">
        <v>0</v>
      </c>
      <c r="AK683" s="112"/>
      <c r="AL683" s="112"/>
      <c r="AM683" s="83"/>
      <c r="AN683" s="14"/>
      <c r="AO683" s="14"/>
      <c r="AP683" s="14"/>
      <c r="AQ683" s="19"/>
      <c r="AR683" s="48"/>
    </row>
    <row r="684" spans="1:44" hidden="1" x14ac:dyDescent="0.25">
      <c r="A684" s="81" t="s">
        <v>190</v>
      </c>
      <c r="B684" s="81" t="str">
        <f>+B672&amp;"-Generación E"</f>
        <v>45-Generación E</v>
      </c>
      <c r="C684" s="106" t="s">
        <v>65</v>
      </c>
      <c r="D684" s="99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112"/>
      <c r="Z684" s="112"/>
      <c r="AA684" s="112"/>
      <c r="AB684" s="112"/>
      <c r="AC684" s="112"/>
      <c r="AD684" s="112"/>
      <c r="AE684" s="112"/>
      <c r="AF684" s="112"/>
      <c r="AG684" s="112"/>
      <c r="AH684" s="112"/>
      <c r="AI684" s="112"/>
      <c r="AJ684" s="112">
        <v>0</v>
      </c>
      <c r="AK684" s="112"/>
      <c r="AL684" s="112"/>
      <c r="AM684" s="83"/>
      <c r="AN684" s="14"/>
      <c r="AO684" s="14"/>
      <c r="AP684" s="14"/>
      <c r="AQ684" s="19"/>
      <c r="AR684" s="48"/>
    </row>
    <row r="685" spans="1:44" hidden="1" x14ac:dyDescent="0.25">
      <c r="A685" s="81"/>
      <c r="B685" s="81"/>
      <c r="C685" s="106" t="s">
        <v>657</v>
      </c>
      <c r="D685" s="99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112"/>
      <c r="Z685" s="112"/>
      <c r="AA685" s="112"/>
      <c r="AB685" s="112"/>
      <c r="AC685" s="112"/>
      <c r="AD685" s="112"/>
      <c r="AE685" s="112"/>
      <c r="AF685" s="112"/>
      <c r="AG685" s="112"/>
      <c r="AH685" s="112"/>
      <c r="AI685" s="112"/>
      <c r="AJ685" s="112"/>
      <c r="AK685" s="112"/>
      <c r="AL685" s="112">
        <v>2</v>
      </c>
      <c r="AM685" s="83"/>
      <c r="AN685" s="14"/>
      <c r="AO685" s="14"/>
      <c r="AP685" s="14"/>
      <c r="AQ685" s="19"/>
      <c r="AR685" s="48"/>
    </row>
    <row r="686" spans="1:44" hidden="1" x14ac:dyDescent="0.25">
      <c r="A686" s="81"/>
      <c r="B686" s="81"/>
      <c r="C686" s="140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83"/>
      <c r="AN686" s="14"/>
      <c r="AO686" s="14"/>
      <c r="AP686" s="14"/>
      <c r="AQ686" s="19"/>
      <c r="AR686" s="48"/>
    </row>
    <row r="687" spans="1:44" hidden="1" x14ac:dyDescent="0.25">
      <c r="A687" s="20">
        <v>1</v>
      </c>
      <c r="B687" s="81">
        <f>+B672+1</f>
        <v>46</v>
      </c>
      <c r="C687" s="156" t="s">
        <v>641</v>
      </c>
      <c r="D687" s="20">
        <v>109144</v>
      </c>
      <c r="E687" s="20">
        <v>1</v>
      </c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 t="e">
        <v>#VALUE!</v>
      </c>
      <c r="V687" s="20" t="e">
        <v>#VALUE!</v>
      </c>
      <c r="W687" s="20" t="e">
        <v>#VALUE!</v>
      </c>
      <c r="X687" s="20" t="e">
        <v>#VALUE!</v>
      </c>
      <c r="Y687" s="20" t="e">
        <v>#VALUE!</v>
      </c>
      <c r="Z687" s="20" t="e">
        <v>#VALUE!</v>
      </c>
      <c r="AA687" s="20" t="e">
        <v>#VALUE!</v>
      </c>
      <c r="AB687" s="20" t="e">
        <v>#VALUE!</v>
      </c>
      <c r="AC687" s="20" t="e">
        <v>#VALUE!</v>
      </c>
      <c r="AD687" s="20" t="e">
        <v>#VALUE!</v>
      </c>
      <c r="AE687" s="20" t="e">
        <v>#VALUE!</v>
      </c>
      <c r="AF687" s="20" t="e">
        <v>#VALUE!</v>
      </c>
      <c r="AG687" s="20" t="e">
        <v>#VALUE!</v>
      </c>
      <c r="AH687" s="20"/>
      <c r="AI687" s="20"/>
      <c r="AJ687" s="20"/>
      <c r="AK687" s="20"/>
      <c r="AL687" s="20"/>
      <c r="AM687" s="83"/>
      <c r="AN687" s="14"/>
      <c r="AO687" s="14"/>
      <c r="AP687" s="14"/>
      <c r="AQ687" s="19"/>
      <c r="AR687" s="48"/>
    </row>
    <row r="688" spans="1:44" ht="25.5" hidden="1" x14ac:dyDescent="0.25">
      <c r="A688" s="18"/>
      <c r="B688" s="117"/>
      <c r="C688" s="95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 t="s">
        <v>624</v>
      </c>
      <c r="AH688" s="110" t="s">
        <v>633</v>
      </c>
      <c r="AI688" s="110" t="s">
        <v>644</v>
      </c>
      <c r="AJ688" s="110" t="s">
        <v>646</v>
      </c>
      <c r="AK688" s="110"/>
      <c r="AL688" s="110"/>
      <c r="AM688" s="83"/>
      <c r="AN688" s="14"/>
      <c r="AO688" s="14"/>
      <c r="AP688" s="14"/>
      <c r="AQ688" s="19"/>
      <c r="AR688" s="48"/>
    </row>
    <row r="689" spans="1:44" hidden="1" x14ac:dyDescent="0.25">
      <c r="A689" s="81" t="s">
        <v>170</v>
      </c>
      <c r="B689" s="81" t="str">
        <f>B687&amp;"-Inscritos"</f>
        <v>46-Inscritos</v>
      </c>
      <c r="C689" s="95" t="s">
        <v>9</v>
      </c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11"/>
      <c r="Z689" s="111"/>
      <c r="AA689" s="111"/>
      <c r="AB689" s="111"/>
      <c r="AC689" s="111"/>
      <c r="AD689" s="111"/>
      <c r="AE689" s="113"/>
      <c r="AF689" s="113"/>
      <c r="AG689" s="113"/>
      <c r="AH689" s="113">
        <v>1</v>
      </c>
      <c r="AI689" s="113">
        <v>4</v>
      </c>
      <c r="AJ689" s="113">
        <v>4</v>
      </c>
      <c r="AK689" s="113">
        <v>2</v>
      </c>
      <c r="AL689" s="113">
        <v>3</v>
      </c>
      <c r="AM689" s="83"/>
      <c r="AN689" s="14"/>
      <c r="AO689" s="14"/>
      <c r="AP689" s="14"/>
      <c r="AQ689" s="19"/>
      <c r="AR689" s="48"/>
    </row>
    <row r="690" spans="1:44" hidden="1" x14ac:dyDescent="0.25">
      <c r="A690" s="81" t="s">
        <v>172</v>
      </c>
      <c r="B690" s="81" t="str">
        <f>B687&amp;"-Admitidos"</f>
        <v>46-Admitidos</v>
      </c>
      <c r="C690" s="95" t="s">
        <v>10</v>
      </c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11"/>
      <c r="Z690" s="111"/>
      <c r="AA690" s="111"/>
      <c r="AB690" s="111"/>
      <c r="AC690" s="111"/>
      <c r="AD690" s="111"/>
      <c r="AE690" s="112"/>
      <c r="AF690" s="112"/>
      <c r="AG690" s="112"/>
      <c r="AH690" s="112">
        <v>1</v>
      </c>
      <c r="AI690" s="112">
        <v>3</v>
      </c>
      <c r="AJ690" s="102">
        <v>2</v>
      </c>
      <c r="AK690" s="112">
        <v>1</v>
      </c>
      <c r="AL690" s="112">
        <v>2</v>
      </c>
      <c r="AM690" s="83"/>
      <c r="AN690" s="14"/>
      <c r="AO690" s="14"/>
      <c r="AP690" s="14"/>
      <c r="AQ690" s="19"/>
      <c r="AR690" s="48"/>
    </row>
    <row r="691" spans="1:44" hidden="1" x14ac:dyDescent="0.25">
      <c r="A691" s="81" t="s">
        <v>174</v>
      </c>
      <c r="B691" s="81" t="str">
        <f>B687&amp;"-Nuevo regular"</f>
        <v>46-Nuevo regular</v>
      </c>
      <c r="C691" s="95" t="s">
        <v>53</v>
      </c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11"/>
      <c r="Z691" s="111"/>
      <c r="AA691" s="111"/>
      <c r="AB691" s="111"/>
      <c r="AC691" s="111"/>
      <c r="AD691" s="111"/>
      <c r="AE691" s="112"/>
      <c r="AF691" s="112"/>
      <c r="AG691" s="112"/>
      <c r="AH691" s="112">
        <v>1</v>
      </c>
      <c r="AI691" s="112">
        <v>1</v>
      </c>
      <c r="AJ691" s="112">
        <v>2</v>
      </c>
      <c r="AK691" s="112">
        <v>1</v>
      </c>
      <c r="AL691" s="112">
        <v>0</v>
      </c>
      <c r="AM691" s="83"/>
      <c r="AN691" s="14"/>
      <c r="AO691" s="14"/>
      <c r="AP691" s="14"/>
      <c r="AQ691" s="19"/>
      <c r="AR691" s="48"/>
    </row>
    <row r="692" spans="1:44" hidden="1" x14ac:dyDescent="0.25">
      <c r="A692" s="81" t="s">
        <v>176</v>
      </c>
      <c r="B692" s="81" t="str">
        <f>B687&amp;"-Convenio"</f>
        <v>46-Convenio</v>
      </c>
      <c r="C692" s="95" t="s">
        <v>54</v>
      </c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11"/>
      <c r="Z692" s="111"/>
      <c r="AA692" s="111"/>
      <c r="AB692" s="111"/>
      <c r="AC692" s="111"/>
      <c r="AD692" s="111"/>
      <c r="AE692" s="111"/>
      <c r="AF692" s="112"/>
      <c r="AG692" s="112"/>
      <c r="AH692" s="112"/>
      <c r="AI692" s="112"/>
      <c r="AJ692" s="112">
        <v>0</v>
      </c>
      <c r="AK692" s="112"/>
      <c r="AL692" s="112"/>
      <c r="AM692" s="83"/>
      <c r="AN692" s="14"/>
      <c r="AO692" s="14"/>
      <c r="AP692" s="14"/>
      <c r="AQ692" s="19"/>
      <c r="AR692" s="48"/>
    </row>
    <row r="693" spans="1:44" ht="25.5" hidden="1" x14ac:dyDescent="0.25">
      <c r="A693" s="81" t="s">
        <v>178</v>
      </c>
      <c r="B693" s="81" t="str">
        <f>B687&amp;"-Transferencias internas"</f>
        <v>46-Transferencias internas</v>
      </c>
      <c r="C693" s="95" t="s">
        <v>89</v>
      </c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11"/>
      <c r="Z693" s="111"/>
      <c r="AA693" s="111"/>
      <c r="AB693" s="111"/>
      <c r="AC693" s="111"/>
      <c r="AD693" s="111"/>
      <c r="AE693" s="111"/>
      <c r="AF693" s="112"/>
      <c r="AG693" s="112"/>
      <c r="AH693" s="112"/>
      <c r="AI693" s="112"/>
      <c r="AJ693" s="112">
        <v>0</v>
      </c>
      <c r="AK693" s="112"/>
      <c r="AL693" s="112"/>
      <c r="AM693" s="83"/>
      <c r="AN693" s="14"/>
      <c r="AO693" s="14"/>
      <c r="AP693" s="14"/>
      <c r="AQ693" s="19"/>
      <c r="AR693" s="48"/>
    </row>
    <row r="694" spans="1:44" ht="25.5" hidden="1" x14ac:dyDescent="0.25">
      <c r="A694" s="81" t="s">
        <v>180</v>
      </c>
      <c r="B694" s="81" t="str">
        <f>B687&amp;"-Transferencias externas"</f>
        <v>46-Transferencias externas</v>
      </c>
      <c r="C694" s="95" t="s">
        <v>55</v>
      </c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11"/>
      <c r="Z694" s="111"/>
      <c r="AA694" s="111"/>
      <c r="AB694" s="111"/>
      <c r="AC694" s="111"/>
      <c r="AD694" s="111"/>
      <c r="AE694" s="112"/>
      <c r="AF694" s="112"/>
      <c r="AG694" s="112"/>
      <c r="AH694" s="112"/>
      <c r="AI694" s="112"/>
      <c r="AJ694" s="112">
        <v>0</v>
      </c>
      <c r="AK694" s="112"/>
      <c r="AL694" s="112"/>
      <c r="AM694" s="83"/>
      <c r="AN694" s="14"/>
      <c r="AO694" s="14"/>
      <c r="AP694" s="14"/>
      <c r="AQ694" s="19"/>
      <c r="AR694" s="48"/>
    </row>
    <row r="695" spans="1:44" hidden="1" x14ac:dyDescent="0.25">
      <c r="A695" s="81" t="s">
        <v>182</v>
      </c>
      <c r="B695" s="81" t="str">
        <f>B687&amp;"-Reingresos"</f>
        <v>46-Reingresos</v>
      </c>
      <c r="C695" s="95" t="s">
        <v>57</v>
      </c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11"/>
      <c r="Z695" s="111"/>
      <c r="AA695" s="111"/>
      <c r="AB695" s="111"/>
      <c r="AC695" s="111"/>
      <c r="AD695" s="111"/>
      <c r="AE695" s="112"/>
      <c r="AF695" s="112"/>
      <c r="AG695" s="112"/>
      <c r="AH695" s="112"/>
      <c r="AI695" s="112"/>
      <c r="AJ695" s="112">
        <v>0</v>
      </c>
      <c r="AK695" s="112"/>
      <c r="AL695" s="112"/>
      <c r="AM695" s="83"/>
      <c r="AN695" s="14"/>
      <c r="AO695" s="14"/>
      <c r="AP695" s="14"/>
      <c r="AQ695" s="19"/>
      <c r="AR695" s="48"/>
    </row>
    <row r="696" spans="1:44" hidden="1" x14ac:dyDescent="0.25">
      <c r="A696" s="81" t="s">
        <v>184</v>
      </c>
      <c r="B696" s="81" t="str">
        <f>+B687&amp;"-Reintegros"</f>
        <v>46-Reintegros</v>
      </c>
      <c r="C696" s="95" t="s">
        <v>59</v>
      </c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11"/>
      <c r="Z696" s="111"/>
      <c r="AA696" s="111"/>
      <c r="AB696" s="111"/>
      <c r="AC696" s="111"/>
      <c r="AD696" s="111"/>
      <c r="AE696" s="112"/>
      <c r="AF696" s="112"/>
      <c r="AG696" s="112"/>
      <c r="AH696" s="112"/>
      <c r="AI696" s="112"/>
      <c r="AJ696" s="112">
        <v>0</v>
      </c>
      <c r="AK696" s="112"/>
      <c r="AL696" s="112"/>
      <c r="AM696" s="83"/>
      <c r="AN696" s="14"/>
      <c r="AO696" s="14"/>
      <c r="AP696" s="14"/>
      <c r="AQ696" s="19"/>
      <c r="AR696" s="48"/>
    </row>
    <row r="697" spans="1:44" hidden="1" x14ac:dyDescent="0.25">
      <c r="A697" s="81" t="s">
        <v>186</v>
      </c>
      <c r="B697" s="81" t="str">
        <f>+B687&amp;"-Ser Pilo Paga"</f>
        <v>46-Ser Pilo Paga</v>
      </c>
      <c r="C697" s="95" t="s">
        <v>61</v>
      </c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11"/>
      <c r="Z697" s="111"/>
      <c r="AA697" s="111"/>
      <c r="AB697" s="111"/>
      <c r="AC697" s="111"/>
      <c r="AD697" s="111"/>
      <c r="AE697" s="116"/>
      <c r="AF697" s="112"/>
      <c r="AG697" s="112"/>
      <c r="AH697" s="112"/>
      <c r="AI697" s="112"/>
      <c r="AJ697" s="112">
        <v>0</v>
      </c>
      <c r="AK697" s="112"/>
      <c r="AL697" s="112"/>
      <c r="AM697" s="83"/>
      <c r="AN697" s="14"/>
      <c r="AO697" s="14"/>
      <c r="AP697" s="14"/>
      <c r="AQ697" s="19"/>
      <c r="AR697" s="48"/>
    </row>
    <row r="698" spans="1:44" ht="25.5" hidden="1" x14ac:dyDescent="0.25">
      <c r="A698" s="81" t="s">
        <v>188</v>
      </c>
      <c r="B698" s="81" t="str">
        <f>+B687&amp;"-Doble Programa"</f>
        <v>46-Doble Programa</v>
      </c>
      <c r="C698" s="95" t="s">
        <v>63</v>
      </c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99"/>
      <c r="V698" s="99"/>
      <c r="W698" s="99"/>
      <c r="X698" s="99"/>
      <c r="Y698" s="111"/>
      <c r="Z698" s="111"/>
      <c r="AA698" s="111"/>
      <c r="AB698" s="112"/>
      <c r="AC698" s="112"/>
      <c r="AD698" s="112"/>
      <c r="AE698" s="116"/>
      <c r="AF698" s="112"/>
      <c r="AG698" s="112"/>
      <c r="AH698" s="112"/>
      <c r="AI698" s="112"/>
      <c r="AJ698" s="112">
        <v>0</v>
      </c>
      <c r="AK698" s="112"/>
      <c r="AL698" s="112"/>
      <c r="AM698" s="83"/>
      <c r="AN698" s="14"/>
      <c r="AO698" s="14"/>
      <c r="AP698" s="14"/>
      <c r="AQ698" s="19"/>
      <c r="AR698" s="48"/>
    </row>
    <row r="699" spans="1:44" hidden="1" x14ac:dyDescent="0.25">
      <c r="A699" s="81" t="s">
        <v>190</v>
      </c>
      <c r="B699" s="81" t="str">
        <f>+B687&amp;"-Generación E"</f>
        <v>46-Generación E</v>
      </c>
      <c r="C699" s="106" t="s">
        <v>65</v>
      </c>
      <c r="D699" s="99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112"/>
      <c r="Z699" s="112"/>
      <c r="AA699" s="112"/>
      <c r="AB699" s="112"/>
      <c r="AC699" s="112"/>
      <c r="AD699" s="112"/>
      <c r="AE699" s="112"/>
      <c r="AF699" s="112"/>
      <c r="AG699" s="112"/>
      <c r="AH699" s="112"/>
      <c r="AI699" s="112"/>
      <c r="AJ699" s="112">
        <v>0</v>
      </c>
      <c r="AK699" s="112"/>
      <c r="AL699" s="112"/>
      <c r="AM699" s="83"/>
      <c r="AN699" s="14"/>
      <c r="AO699" s="14"/>
      <c r="AP699" s="14"/>
      <c r="AQ699" s="19"/>
      <c r="AR699" s="48"/>
    </row>
    <row r="700" spans="1:44" hidden="1" x14ac:dyDescent="0.25">
      <c r="A700" s="81"/>
      <c r="B700" s="81"/>
      <c r="C700" s="106" t="s">
        <v>657</v>
      </c>
      <c r="D700" s="99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112"/>
      <c r="Z700" s="112"/>
      <c r="AA700" s="112"/>
      <c r="AB700" s="112"/>
      <c r="AC700" s="112"/>
      <c r="AD700" s="112"/>
      <c r="AE700" s="112"/>
      <c r="AF700" s="112"/>
      <c r="AG700" s="112"/>
      <c r="AH700" s="112"/>
      <c r="AI700" s="112"/>
      <c r="AJ700" s="112"/>
      <c r="AK700" s="112"/>
      <c r="AL700" s="112">
        <v>1</v>
      </c>
      <c r="AM700" s="83"/>
      <c r="AN700" s="14"/>
      <c r="AO700" s="14"/>
      <c r="AP700" s="14"/>
      <c r="AQ700" s="19"/>
      <c r="AR700" s="48"/>
    </row>
    <row r="701" spans="1:44" hidden="1" x14ac:dyDescent="0.25">
      <c r="A701" s="81"/>
      <c r="B701" s="81"/>
      <c r="C701" s="140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83"/>
      <c r="AN701" s="14"/>
      <c r="AO701" s="14"/>
      <c r="AP701" s="14"/>
      <c r="AQ701" s="19"/>
      <c r="AR701" s="48"/>
    </row>
    <row r="702" spans="1:44" x14ac:dyDescent="0.25">
      <c r="A702" s="81"/>
      <c r="B702" s="81"/>
      <c r="C702" s="140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83"/>
      <c r="AN702" s="14"/>
      <c r="AO702" s="14"/>
      <c r="AP702" s="14"/>
      <c r="AQ702" s="19"/>
      <c r="AR702" s="48"/>
    </row>
    <row r="703" spans="1:44" x14ac:dyDescent="0.25">
      <c r="A703" s="48"/>
      <c r="B703" s="48"/>
      <c r="C703" s="158" t="s">
        <v>654</v>
      </c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85"/>
      <c r="AE703" s="185"/>
      <c r="AF703" s="185"/>
      <c r="AG703" s="185"/>
      <c r="AH703" s="185"/>
      <c r="AI703" s="185"/>
      <c r="AJ703" s="185"/>
      <c r="AK703" s="185"/>
      <c r="AL703" s="185"/>
      <c r="AM703" s="48"/>
      <c r="AN703" s="14"/>
      <c r="AO703" s="14"/>
      <c r="AP703" s="14"/>
      <c r="AQ703" s="19"/>
      <c r="AR703" s="48"/>
    </row>
    <row r="704" spans="1:44" x14ac:dyDescent="0.25">
      <c r="A704" s="48"/>
      <c r="B704" s="48"/>
      <c r="C704" s="72" t="s">
        <v>0</v>
      </c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85"/>
      <c r="AE704" s="185"/>
      <c r="AF704" s="185"/>
      <c r="AG704" s="185"/>
      <c r="AH704" s="185"/>
      <c r="AI704" s="185"/>
      <c r="AJ704" s="185"/>
      <c r="AK704" s="185"/>
      <c r="AL704" s="185"/>
      <c r="AM704" s="48"/>
      <c r="AN704" s="14"/>
      <c r="AO704" s="14"/>
      <c r="AP704" s="14"/>
      <c r="AQ704" s="19"/>
      <c r="AR704" s="48"/>
    </row>
    <row r="705" spans="1:44" x14ac:dyDescent="0.25">
      <c r="A705" s="48"/>
      <c r="B705" s="48"/>
      <c r="C705" s="72" t="s">
        <v>649</v>
      </c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85"/>
      <c r="AE705" s="185"/>
      <c r="AF705" s="185"/>
      <c r="AG705" s="185"/>
      <c r="AH705" s="185"/>
      <c r="AI705" s="185"/>
      <c r="AJ705" s="185"/>
      <c r="AK705" s="185"/>
      <c r="AL705" s="185"/>
      <c r="AM705" s="48"/>
      <c r="AN705" s="48"/>
      <c r="AO705" s="48"/>
      <c r="AP705" s="48"/>
      <c r="AQ705" s="19"/>
      <c r="AR705" s="48"/>
    </row>
    <row r="706" spans="1:44" ht="0.6" customHeight="1" x14ac:dyDescent="0.25">
      <c r="C706" s="48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85"/>
      <c r="AE706" s="185"/>
      <c r="AF706" s="185"/>
      <c r="AG706" s="185"/>
      <c r="AH706" s="185"/>
      <c r="AI706" s="185"/>
      <c r="AJ706" s="185"/>
      <c r="AK706" s="185"/>
      <c r="AL706" s="185"/>
      <c r="AM706" s="48"/>
      <c r="AN706" s="48"/>
      <c r="AO706" s="48"/>
      <c r="AP706" s="48"/>
      <c r="AQ706" s="19"/>
      <c r="AR706" s="48"/>
    </row>
    <row r="707" spans="1:44" ht="51" hidden="1" customHeight="1" x14ac:dyDescent="0.25"/>
    <row r="708" spans="1:44" ht="3.6" customHeight="1" x14ac:dyDescent="0.25"/>
  </sheetData>
  <autoFilter ref="A48:AR48" xr:uid="{00000000-0001-0000-0200-000000000000}"/>
  <mergeCells count="2">
    <mergeCell ref="C23:O24"/>
    <mergeCell ref="E4:AI4"/>
  </mergeCells>
  <dataValidations count="1">
    <dataValidation type="list" allowBlank="1" showInputMessage="1" showErrorMessage="1" prompt="Programas - Seleccione el Programa" sqref="C7" xr:uid="{00000000-0002-0000-0200-000000000000}">
      <formula1>$AN$1:$AN$36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8" tint="-0.499984740745262"/>
  </sheetPr>
  <dimension ref="A1:Z389"/>
  <sheetViews>
    <sheetView showZeros="0" zoomScale="70" zoomScaleNormal="70" workbookViewId="0">
      <selection activeCell="S72" sqref="S72"/>
    </sheetView>
  </sheetViews>
  <sheetFormatPr baseColWidth="10" defaultColWidth="0" defaultRowHeight="15" zeroHeight="1" x14ac:dyDescent="0.25"/>
  <cols>
    <col min="1" max="1" width="9.28515625" style="189" bestFit="1" customWidth="1"/>
    <col min="2" max="2" width="59" bestFit="1" customWidth="1"/>
    <col min="3" max="3" width="11.85546875" customWidth="1"/>
    <col min="4" max="13" width="7.85546875" hidden="1" customWidth="1"/>
    <col min="14" max="18" width="7.85546875" customWidth="1"/>
    <col min="19" max="20" width="9.28515625" style="48" customWidth="1"/>
    <col min="21" max="21" width="35.7109375" customWidth="1"/>
    <col min="22" max="22" width="11.42578125" hidden="1" customWidth="1"/>
    <col min="23" max="26" width="0" hidden="1" customWidth="1"/>
    <col min="27" max="16384" width="11.42578125" hidden="1"/>
  </cols>
  <sheetData>
    <row r="1" spans="1:22" x14ac:dyDescent="0.25">
      <c r="A1" s="17"/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9"/>
      <c r="V1" s="48"/>
    </row>
    <row r="2" spans="1:22" x14ac:dyDescent="0.25">
      <c r="A2" s="17"/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19"/>
      <c r="V2" s="48"/>
    </row>
    <row r="3" spans="1:22" x14ac:dyDescent="0.25">
      <c r="A3" s="17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19"/>
      <c r="V3" s="48"/>
    </row>
    <row r="4" spans="1:22" x14ac:dyDescent="0.25">
      <c r="A4" s="17"/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19"/>
      <c r="V4" s="48"/>
    </row>
    <row r="5" spans="1:22" ht="15" customHeight="1" x14ac:dyDescent="0.25">
      <c r="A5" s="87"/>
      <c r="B5" s="228" t="s">
        <v>105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180"/>
      <c r="O5" s="180"/>
      <c r="P5" s="180"/>
      <c r="Q5" s="208"/>
      <c r="R5" s="208"/>
      <c r="S5" s="181"/>
      <c r="T5" s="181"/>
      <c r="U5" s="19"/>
      <c r="V5" s="48"/>
    </row>
    <row r="6" spans="1:22" ht="15" customHeight="1" x14ac:dyDescent="0.25">
      <c r="A6" s="87"/>
      <c r="B6" s="18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9"/>
      <c r="V6" s="48"/>
    </row>
    <row r="7" spans="1:22" x14ac:dyDescent="0.25">
      <c r="A7" s="191" t="s">
        <v>106</v>
      </c>
      <c r="B7" s="34" t="s">
        <v>107</v>
      </c>
      <c r="C7" s="35" t="s">
        <v>108</v>
      </c>
      <c r="D7" s="29" t="s">
        <v>28</v>
      </c>
      <c r="E7" s="22" t="s">
        <v>29</v>
      </c>
      <c r="F7" s="22" t="s">
        <v>3</v>
      </c>
      <c r="G7" s="22" t="s">
        <v>4</v>
      </c>
      <c r="H7" s="22" t="s">
        <v>5</v>
      </c>
      <c r="I7" s="22" t="s">
        <v>6</v>
      </c>
      <c r="J7" s="22" t="s">
        <v>7</v>
      </c>
      <c r="K7" s="22" t="s">
        <v>8</v>
      </c>
      <c r="L7" s="22" t="s">
        <v>166</v>
      </c>
      <c r="M7" s="22" t="s">
        <v>624</v>
      </c>
      <c r="N7" s="22" t="s">
        <v>633</v>
      </c>
      <c r="O7" s="22" t="s">
        <v>644</v>
      </c>
      <c r="P7" s="22" t="s">
        <v>646</v>
      </c>
      <c r="Q7" s="22" t="s">
        <v>651</v>
      </c>
      <c r="R7" s="22" t="s">
        <v>652</v>
      </c>
      <c r="S7" s="52"/>
      <c r="T7" s="52"/>
      <c r="U7" s="19"/>
      <c r="V7" s="48"/>
    </row>
    <row r="8" spans="1:22" x14ac:dyDescent="0.25">
      <c r="A8" s="36"/>
      <c r="B8" s="37" t="s">
        <v>102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52"/>
      <c r="T8" s="52"/>
      <c r="U8" s="19"/>
      <c r="V8" s="48"/>
    </row>
    <row r="9" spans="1:22" x14ac:dyDescent="0.25">
      <c r="A9" s="36">
        <v>111210</v>
      </c>
      <c r="B9" s="39" t="s">
        <v>655</v>
      </c>
      <c r="C9" s="225" t="s">
        <v>110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203"/>
      <c r="O9" s="203"/>
      <c r="P9" s="203"/>
      <c r="Q9" s="203"/>
      <c r="R9" s="203"/>
      <c r="S9" s="52"/>
      <c r="T9" s="52"/>
      <c r="U9" s="19"/>
      <c r="V9" s="48"/>
    </row>
    <row r="10" spans="1:22" x14ac:dyDescent="0.25">
      <c r="A10" s="36"/>
      <c r="B10" s="36" t="s">
        <v>9</v>
      </c>
      <c r="C10" s="226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204"/>
      <c r="O10" s="204"/>
      <c r="P10" s="204"/>
      <c r="Q10" s="204"/>
      <c r="R10" s="204">
        <v>10</v>
      </c>
      <c r="U10" s="19"/>
      <c r="V10" s="48"/>
    </row>
    <row r="11" spans="1:22" x14ac:dyDescent="0.25">
      <c r="A11" s="36"/>
      <c r="B11" s="36" t="s">
        <v>10</v>
      </c>
      <c r="C11" s="226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204"/>
      <c r="O11" s="204"/>
      <c r="P11" s="204"/>
      <c r="Q11" s="204">
        <v>0</v>
      </c>
      <c r="R11" s="204">
        <v>9</v>
      </c>
      <c r="U11" s="19"/>
      <c r="V11" s="48"/>
    </row>
    <row r="12" spans="1:22" x14ac:dyDescent="0.25">
      <c r="A12" s="36"/>
      <c r="B12" s="36" t="s">
        <v>11</v>
      </c>
      <c r="C12" s="227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204"/>
      <c r="O12" s="204"/>
      <c r="P12" s="204"/>
      <c r="Q12" s="204">
        <v>0</v>
      </c>
      <c r="R12" s="204">
        <v>5</v>
      </c>
      <c r="U12" s="19"/>
      <c r="V12" s="48"/>
    </row>
    <row r="13" spans="1:22" x14ac:dyDescent="0.25">
      <c r="A13" s="36">
        <v>102903</v>
      </c>
      <c r="B13" s="39" t="s">
        <v>109</v>
      </c>
      <c r="C13" s="225" t="s">
        <v>110</v>
      </c>
      <c r="D13" s="40"/>
      <c r="E13" s="40"/>
      <c r="F13" s="40"/>
      <c r="G13" s="40"/>
      <c r="H13" s="40">
        <f>SUMIF(B14:B60,"Nuevos",H14:H60)</f>
        <v>42</v>
      </c>
      <c r="I13" s="40"/>
      <c r="J13" s="40"/>
      <c r="K13" s="40"/>
      <c r="L13" s="40"/>
      <c r="M13" s="40"/>
      <c r="N13" s="203"/>
      <c r="O13" s="203"/>
      <c r="P13" s="203"/>
      <c r="Q13" s="203"/>
      <c r="R13" s="203"/>
      <c r="S13" s="52"/>
      <c r="T13" s="52"/>
      <c r="U13" s="19"/>
      <c r="V13" s="48"/>
    </row>
    <row r="14" spans="1:22" x14ac:dyDescent="0.25">
      <c r="A14" s="36"/>
      <c r="B14" s="36" t="s">
        <v>9</v>
      </c>
      <c r="C14" s="226"/>
      <c r="D14" s="41">
        <v>2</v>
      </c>
      <c r="E14" s="41">
        <v>4</v>
      </c>
      <c r="F14" s="41">
        <v>8</v>
      </c>
      <c r="G14" s="41"/>
      <c r="H14" s="41">
        <v>1</v>
      </c>
      <c r="I14" s="41"/>
      <c r="J14" s="41">
        <v>4</v>
      </c>
      <c r="K14" s="41"/>
      <c r="L14" s="41">
        <v>6</v>
      </c>
      <c r="M14" s="41">
        <v>2</v>
      </c>
      <c r="N14" s="204">
        <v>5</v>
      </c>
      <c r="O14" s="204">
        <v>4</v>
      </c>
      <c r="P14" s="204">
        <v>3</v>
      </c>
      <c r="Q14" s="204">
        <v>2</v>
      </c>
      <c r="R14" s="204">
        <v>3</v>
      </c>
      <c r="U14" s="19"/>
      <c r="V14" s="48"/>
    </row>
    <row r="15" spans="1:22" x14ac:dyDescent="0.25">
      <c r="A15" s="36"/>
      <c r="B15" s="36" t="s">
        <v>10</v>
      </c>
      <c r="C15" s="226"/>
      <c r="D15" s="41">
        <v>2</v>
      </c>
      <c r="E15" s="41">
        <v>1</v>
      </c>
      <c r="F15" s="41">
        <v>5</v>
      </c>
      <c r="G15" s="41"/>
      <c r="H15" s="41"/>
      <c r="I15" s="41"/>
      <c r="J15" s="41">
        <v>4</v>
      </c>
      <c r="K15" s="41"/>
      <c r="L15" s="41">
        <v>4</v>
      </c>
      <c r="M15" s="41">
        <v>0</v>
      </c>
      <c r="N15" s="204">
        <v>5</v>
      </c>
      <c r="O15" s="204">
        <v>4</v>
      </c>
      <c r="P15" s="204">
        <v>1</v>
      </c>
      <c r="Q15" s="204">
        <v>1</v>
      </c>
      <c r="R15" s="204">
        <v>3</v>
      </c>
      <c r="U15" s="19"/>
      <c r="V15" s="48"/>
    </row>
    <row r="16" spans="1:22" x14ac:dyDescent="0.25">
      <c r="A16" s="36"/>
      <c r="B16" s="36" t="s">
        <v>11</v>
      </c>
      <c r="C16" s="227"/>
      <c r="D16" s="41"/>
      <c r="E16" s="41"/>
      <c r="F16" s="41">
        <v>2</v>
      </c>
      <c r="G16" s="41"/>
      <c r="H16" s="41">
        <v>1</v>
      </c>
      <c r="I16" s="41">
        <v>1</v>
      </c>
      <c r="J16" s="41">
        <v>4</v>
      </c>
      <c r="K16" s="41"/>
      <c r="L16" s="41"/>
      <c r="M16" s="41">
        <v>0</v>
      </c>
      <c r="N16" s="204">
        <v>4</v>
      </c>
      <c r="O16" s="204">
        <v>2</v>
      </c>
      <c r="P16" s="204">
        <v>0</v>
      </c>
      <c r="Q16" s="204">
        <v>0</v>
      </c>
      <c r="R16" s="204">
        <v>2</v>
      </c>
      <c r="U16" s="19"/>
      <c r="V16" s="48"/>
    </row>
    <row r="17" spans="1:22" x14ac:dyDescent="0.25">
      <c r="A17" s="36">
        <v>104615</v>
      </c>
      <c r="B17" s="39" t="s">
        <v>109</v>
      </c>
      <c r="C17" s="225" t="s">
        <v>111</v>
      </c>
      <c r="D17" s="41"/>
      <c r="E17" s="41"/>
      <c r="F17" s="41"/>
      <c r="G17" s="41"/>
      <c r="H17" s="41"/>
      <c r="I17" s="41"/>
      <c r="J17" s="41"/>
      <c r="K17" s="41"/>
      <c r="L17" s="41"/>
      <c r="M17" s="41">
        <v>0</v>
      </c>
      <c r="N17" s="204"/>
      <c r="O17" s="204"/>
      <c r="P17" s="204">
        <v>0</v>
      </c>
      <c r="Q17" s="204"/>
      <c r="R17" s="204"/>
      <c r="U17" s="19"/>
      <c r="V17" s="48"/>
    </row>
    <row r="18" spans="1:22" x14ac:dyDescent="0.25">
      <c r="A18" s="36"/>
      <c r="B18" s="36" t="s">
        <v>9</v>
      </c>
      <c r="C18" s="226"/>
      <c r="D18" s="41"/>
      <c r="E18" s="41"/>
      <c r="F18" s="41">
        <v>11</v>
      </c>
      <c r="G18" s="41">
        <v>6</v>
      </c>
      <c r="H18" s="41">
        <v>2</v>
      </c>
      <c r="I18" s="41"/>
      <c r="J18" s="41">
        <v>7</v>
      </c>
      <c r="K18" s="41"/>
      <c r="L18" s="41">
        <v>1</v>
      </c>
      <c r="M18" s="41">
        <v>0</v>
      </c>
      <c r="N18" s="204"/>
      <c r="O18" s="204">
        <v>1</v>
      </c>
      <c r="P18" s="204">
        <v>0</v>
      </c>
      <c r="Q18" s="204"/>
      <c r="R18" s="204"/>
      <c r="U18" s="19"/>
      <c r="V18" s="48"/>
    </row>
    <row r="19" spans="1:22" x14ac:dyDescent="0.25">
      <c r="A19" s="36"/>
      <c r="B19" s="36" t="s">
        <v>10</v>
      </c>
      <c r="C19" s="226"/>
      <c r="D19" s="41"/>
      <c r="E19" s="41"/>
      <c r="F19" s="41">
        <v>6</v>
      </c>
      <c r="G19" s="41"/>
      <c r="H19" s="41"/>
      <c r="I19" s="41"/>
      <c r="J19" s="41">
        <v>7</v>
      </c>
      <c r="K19" s="41"/>
      <c r="L19" s="41"/>
      <c r="M19" s="41">
        <v>1</v>
      </c>
      <c r="N19" s="204"/>
      <c r="O19" s="204"/>
      <c r="P19" s="204">
        <v>0</v>
      </c>
      <c r="Q19" s="204"/>
      <c r="R19" s="204"/>
      <c r="U19" s="19"/>
      <c r="V19" s="48"/>
    </row>
    <row r="20" spans="1:22" x14ac:dyDescent="0.25">
      <c r="A20" s="36"/>
      <c r="B20" s="36" t="s">
        <v>11</v>
      </c>
      <c r="C20" s="227"/>
      <c r="D20" s="41"/>
      <c r="E20" s="41"/>
      <c r="F20" s="41"/>
      <c r="G20" s="41"/>
      <c r="H20" s="41"/>
      <c r="I20" s="41"/>
      <c r="J20" s="41"/>
      <c r="K20" s="41">
        <v>1</v>
      </c>
      <c r="L20" s="41"/>
      <c r="M20" s="41">
        <v>0</v>
      </c>
      <c r="N20" s="204"/>
      <c r="O20" s="204"/>
      <c r="P20" s="204">
        <v>0</v>
      </c>
      <c r="Q20" s="204"/>
      <c r="R20" s="204"/>
      <c r="U20" s="19"/>
      <c r="V20" s="48"/>
    </row>
    <row r="21" spans="1:22" x14ac:dyDescent="0.25">
      <c r="A21" s="36">
        <v>105463</v>
      </c>
      <c r="B21" s="39" t="s">
        <v>112</v>
      </c>
      <c r="C21" s="225" t="s">
        <v>110</v>
      </c>
      <c r="D21" s="40"/>
      <c r="E21" s="40"/>
      <c r="F21" s="41"/>
      <c r="G21" s="41"/>
      <c r="H21" s="41"/>
      <c r="I21" s="41"/>
      <c r="J21" s="41"/>
      <c r="K21" s="41"/>
      <c r="L21" s="41"/>
      <c r="M21" s="41">
        <v>0</v>
      </c>
      <c r="N21" s="204"/>
      <c r="O21" s="204"/>
      <c r="P21" s="204">
        <v>0</v>
      </c>
      <c r="Q21" s="204"/>
      <c r="R21" s="204"/>
      <c r="U21" s="19"/>
      <c r="V21" s="48"/>
    </row>
    <row r="22" spans="1:22" x14ac:dyDescent="0.25">
      <c r="A22" s="36"/>
      <c r="B22" s="36" t="s">
        <v>9</v>
      </c>
      <c r="C22" s="226"/>
      <c r="D22" s="41"/>
      <c r="E22" s="41"/>
      <c r="F22" s="41">
        <v>7</v>
      </c>
      <c r="G22" s="41">
        <v>15</v>
      </c>
      <c r="H22" s="41">
        <v>2</v>
      </c>
      <c r="I22" s="41">
        <v>9</v>
      </c>
      <c r="J22" s="41">
        <v>3</v>
      </c>
      <c r="K22" s="41">
        <v>9</v>
      </c>
      <c r="L22" s="41">
        <v>11</v>
      </c>
      <c r="M22" s="41">
        <v>12</v>
      </c>
      <c r="N22" s="204">
        <v>7</v>
      </c>
      <c r="O22" s="204">
        <v>8</v>
      </c>
      <c r="P22" s="204">
        <v>5</v>
      </c>
      <c r="Q22" s="204">
        <v>3</v>
      </c>
      <c r="R22" s="204">
        <v>1</v>
      </c>
      <c r="U22" s="19"/>
      <c r="V22" s="48"/>
    </row>
    <row r="23" spans="1:22" x14ac:dyDescent="0.25">
      <c r="A23" s="36"/>
      <c r="B23" s="36" t="s">
        <v>10</v>
      </c>
      <c r="C23" s="226"/>
      <c r="D23" s="41"/>
      <c r="E23" s="41"/>
      <c r="F23" s="41"/>
      <c r="G23" s="41">
        <v>6</v>
      </c>
      <c r="H23" s="41"/>
      <c r="I23" s="41">
        <v>5</v>
      </c>
      <c r="J23" s="41">
        <v>3</v>
      </c>
      <c r="K23" s="41">
        <v>4</v>
      </c>
      <c r="L23" s="41">
        <v>6</v>
      </c>
      <c r="M23" s="41">
        <v>6</v>
      </c>
      <c r="N23" s="204">
        <v>5</v>
      </c>
      <c r="O23" s="204">
        <v>8</v>
      </c>
      <c r="P23" s="204">
        <v>3</v>
      </c>
      <c r="Q23" s="204">
        <v>2</v>
      </c>
      <c r="R23" s="204">
        <v>1</v>
      </c>
      <c r="U23" s="19"/>
      <c r="V23" s="48"/>
    </row>
    <row r="24" spans="1:22" x14ac:dyDescent="0.25">
      <c r="A24" s="36"/>
      <c r="B24" s="36" t="s">
        <v>11</v>
      </c>
      <c r="C24" s="227"/>
      <c r="D24" s="41"/>
      <c r="E24" s="41"/>
      <c r="F24" s="41"/>
      <c r="G24" s="41">
        <v>7</v>
      </c>
      <c r="H24" s="41"/>
      <c r="I24" s="41">
        <v>5</v>
      </c>
      <c r="J24" s="41">
        <v>3</v>
      </c>
      <c r="K24" s="41">
        <v>4</v>
      </c>
      <c r="L24" s="41">
        <v>4</v>
      </c>
      <c r="M24" s="41">
        <v>3</v>
      </c>
      <c r="N24" s="204">
        <v>3</v>
      </c>
      <c r="O24" s="204">
        <v>6</v>
      </c>
      <c r="P24" s="204">
        <v>2</v>
      </c>
      <c r="Q24" s="204">
        <v>1</v>
      </c>
      <c r="R24" s="204">
        <v>0</v>
      </c>
      <c r="U24" s="19"/>
      <c r="V24" s="48"/>
    </row>
    <row r="25" spans="1:22" x14ac:dyDescent="0.25">
      <c r="A25" s="36">
        <v>106151</v>
      </c>
      <c r="B25" s="39" t="s">
        <v>113</v>
      </c>
      <c r="C25" s="225" t="s">
        <v>110</v>
      </c>
      <c r="D25" s="41"/>
      <c r="E25" s="41"/>
      <c r="F25" s="41"/>
      <c r="G25" s="41"/>
      <c r="H25" s="41"/>
      <c r="I25" s="41"/>
      <c r="J25" s="41"/>
      <c r="K25" s="41"/>
      <c r="L25" s="41"/>
      <c r="M25" s="41">
        <v>0</v>
      </c>
      <c r="N25" s="204"/>
      <c r="O25" s="204"/>
      <c r="P25" s="204">
        <v>0</v>
      </c>
      <c r="Q25" s="204"/>
      <c r="R25" s="204"/>
      <c r="U25" s="19"/>
      <c r="V25" s="48"/>
    </row>
    <row r="26" spans="1:22" x14ac:dyDescent="0.25">
      <c r="A26" s="36"/>
      <c r="B26" s="36" t="s">
        <v>9</v>
      </c>
      <c r="C26" s="226"/>
      <c r="D26" s="41"/>
      <c r="E26" s="41"/>
      <c r="F26" s="41"/>
      <c r="G26" s="41"/>
      <c r="H26" s="41">
        <v>11</v>
      </c>
      <c r="I26" s="41"/>
      <c r="J26" s="41">
        <v>3</v>
      </c>
      <c r="K26" s="41"/>
      <c r="L26" s="41">
        <v>2</v>
      </c>
      <c r="M26" s="41">
        <v>2</v>
      </c>
      <c r="N26" s="204"/>
      <c r="O26" s="204">
        <v>1</v>
      </c>
      <c r="P26" s="204">
        <v>6</v>
      </c>
      <c r="Q26" s="204">
        <v>4</v>
      </c>
      <c r="R26" s="204">
        <v>1</v>
      </c>
      <c r="U26" s="19"/>
      <c r="V26" s="48"/>
    </row>
    <row r="27" spans="1:22" x14ac:dyDescent="0.25">
      <c r="A27" s="36"/>
      <c r="B27" s="36" t="s">
        <v>10</v>
      </c>
      <c r="C27" s="226"/>
      <c r="D27" s="41"/>
      <c r="E27" s="41"/>
      <c r="F27" s="41"/>
      <c r="G27" s="41"/>
      <c r="H27" s="41">
        <v>4</v>
      </c>
      <c r="I27" s="41"/>
      <c r="J27" s="41">
        <v>3</v>
      </c>
      <c r="K27" s="41"/>
      <c r="L27" s="41">
        <v>2</v>
      </c>
      <c r="M27" s="41">
        <v>0</v>
      </c>
      <c r="N27" s="204"/>
      <c r="O27" s="204"/>
      <c r="P27" s="204">
        <v>4</v>
      </c>
      <c r="Q27" s="204">
        <v>2</v>
      </c>
      <c r="R27" s="204">
        <v>1</v>
      </c>
      <c r="U27" s="19"/>
      <c r="V27" s="48"/>
    </row>
    <row r="28" spans="1:22" x14ac:dyDescent="0.25">
      <c r="A28" s="36"/>
      <c r="B28" s="36" t="s">
        <v>11</v>
      </c>
      <c r="C28" s="227"/>
      <c r="D28" s="41"/>
      <c r="E28" s="41"/>
      <c r="F28" s="41"/>
      <c r="G28" s="41"/>
      <c r="H28" s="41">
        <v>5</v>
      </c>
      <c r="I28" s="41"/>
      <c r="J28" s="41">
        <v>4</v>
      </c>
      <c r="K28" s="41"/>
      <c r="L28" s="41">
        <v>3</v>
      </c>
      <c r="M28" s="41">
        <v>0</v>
      </c>
      <c r="N28" s="204"/>
      <c r="O28" s="204"/>
      <c r="P28" s="204">
        <v>4</v>
      </c>
      <c r="Q28" s="204">
        <v>1</v>
      </c>
      <c r="R28" s="204">
        <v>0</v>
      </c>
      <c r="U28" s="19"/>
      <c r="V28" s="48"/>
    </row>
    <row r="29" spans="1:22" x14ac:dyDescent="0.25">
      <c r="A29" s="36">
        <v>101504</v>
      </c>
      <c r="B29" s="39" t="s">
        <v>114</v>
      </c>
      <c r="C29" s="225" t="s">
        <v>110</v>
      </c>
      <c r="D29" s="40"/>
      <c r="E29" s="40"/>
      <c r="F29" s="41"/>
      <c r="G29" s="41"/>
      <c r="H29" s="41"/>
      <c r="I29" s="41"/>
      <c r="J29" s="41"/>
      <c r="K29" s="41"/>
      <c r="L29" s="41"/>
      <c r="M29" s="41">
        <v>0</v>
      </c>
      <c r="N29" s="204"/>
      <c r="O29" s="204"/>
      <c r="P29" s="204">
        <v>0</v>
      </c>
      <c r="Q29" s="204"/>
      <c r="R29" s="204"/>
      <c r="U29" s="19"/>
      <c r="V29" s="48"/>
    </row>
    <row r="30" spans="1:22" x14ac:dyDescent="0.25">
      <c r="A30" s="36"/>
      <c r="B30" s="36" t="s">
        <v>9</v>
      </c>
      <c r="C30" s="226"/>
      <c r="D30" s="41">
        <v>1</v>
      </c>
      <c r="E30" s="41"/>
      <c r="F30" s="41">
        <v>12</v>
      </c>
      <c r="G30" s="41">
        <v>6</v>
      </c>
      <c r="H30" s="41">
        <v>6</v>
      </c>
      <c r="I30" s="41">
        <v>2</v>
      </c>
      <c r="J30" s="41"/>
      <c r="K30" s="41">
        <v>5</v>
      </c>
      <c r="L30" s="41"/>
      <c r="M30" s="41">
        <v>0</v>
      </c>
      <c r="N30" s="204"/>
      <c r="O30" s="204">
        <v>2</v>
      </c>
      <c r="P30" s="204">
        <v>6</v>
      </c>
      <c r="Q30" s="204">
        <v>5</v>
      </c>
      <c r="R30" s="204">
        <v>5</v>
      </c>
      <c r="U30" s="19"/>
      <c r="V30" s="48"/>
    </row>
    <row r="31" spans="1:22" x14ac:dyDescent="0.25">
      <c r="A31" s="36"/>
      <c r="B31" s="36" t="s">
        <v>10</v>
      </c>
      <c r="C31" s="226"/>
      <c r="D31" s="41">
        <v>6</v>
      </c>
      <c r="E31" s="41"/>
      <c r="F31" s="41">
        <v>8</v>
      </c>
      <c r="G31" s="41">
        <v>3</v>
      </c>
      <c r="H31" s="41">
        <v>3</v>
      </c>
      <c r="I31" s="41">
        <v>1</v>
      </c>
      <c r="J31" s="41"/>
      <c r="K31" s="41">
        <v>2</v>
      </c>
      <c r="L31" s="41"/>
      <c r="M31" s="41">
        <v>0</v>
      </c>
      <c r="N31" s="204"/>
      <c r="O31" s="204">
        <v>2</v>
      </c>
      <c r="P31" s="204">
        <v>6</v>
      </c>
      <c r="Q31" s="204">
        <v>2</v>
      </c>
      <c r="R31" s="204">
        <v>2</v>
      </c>
      <c r="U31" s="19"/>
      <c r="V31" s="48"/>
    </row>
    <row r="32" spans="1:22" x14ac:dyDescent="0.25">
      <c r="A32" s="36"/>
      <c r="B32" s="36" t="s">
        <v>11</v>
      </c>
      <c r="C32" s="227"/>
      <c r="D32" s="41"/>
      <c r="E32" s="41"/>
      <c r="F32" s="41">
        <v>13</v>
      </c>
      <c r="G32" s="41">
        <v>4</v>
      </c>
      <c r="H32" s="41">
        <v>4</v>
      </c>
      <c r="I32" s="41">
        <v>5</v>
      </c>
      <c r="J32" s="41">
        <v>1</v>
      </c>
      <c r="K32" s="41">
        <v>3</v>
      </c>
      <c r="L32" s="41">
        <v>3</v>
      </c>
      <c r="M32" s="41"/>
      <c r="N32" s="204"/>
      <c r="O32" s="204"/>
      <c r="P32" s="204">
        <v>5</v>
      </c>
      <c r="Q32" s="204">
        <v>0</v>
      </c>
      <c r="R32" s="204">
        <v>3</v>
      </c>
      <c r="U32" s="19"/>
      <c r="V32" s="48"/>
    </row>
    <row r="33" spans="1:22" x14ac:dyDescent="0.25">
      <c r="A33" s="36">
        <v>103119</v>
      </c>
      <c r="B33" s="39" t="s">
        <v>115</v>
      </c>
      <c r="C33" s="225" t="s">
        <v>110</v>
      </c>
      <c r="D33" s="40"/>
      <c r="E33" s="40"/>
      <c r="F33" s="41"/>
      <c r="G33" s="41"/>
      <c r="H33" s="41"/>
      <c r="I33" s="41"/>
      <c r="J33" s="41"/>
      <c r="K33" s="41"/>
      <c r="L33" s="41"/>
      <c r="M33" s="41">
        <v>0</v>
      </c>
      <c r="N33" s="204"/>
      <c r="O33" s="204"/>
      <c r="P33" s="204">
        <v>0</v>
      </c>
      <c r="Q33" s="204"/>
      <c r="R33" s="204"/>
      <c r="U33" s="19"/>
      <c r="V33" s="48"/>
    </row>
    <row r="34" spans="1:22" x14ac:dyDescent="0.25">
      <c r="A34" s="36"/>
      <c r="B34" s="36" t="s">
        <v>9</v>
      </c>
      <c r="C34" s="226"/>
      <c r="D34" s="41">
        <v>1</v>
      </c>
      <c r="E34" s="41">
        <v>13</v>
      </c>
      <c r="F34" s="41"/>
      <c r="G34" s="41">
        <v>2</v>
      </c>
      <c r="H34" s="41">
        <v>2</v>
      </c>
      <c r="I34" s="41">
        <v>2</v>
      </c>
      <c r="J34" s="41">
        <v>1</v>
      </c>
      <c r="K34" s="41"/>
      <c r="L34" s="41"/>
      <c r="M34" s="41">
        <v>0</v>
      </c>
      <c r="N34" s="204"/>
      <c r="O34" s="204"/>
      <c r="P34" s="204">
        <v>0</v>
      </c>
      <c r="Q34" s="204"/>
      <c r="R34" s="204"/>
      <c r="U34" s="19"/>
      <c r="V34" s="48"/>
    </row>
    <row r="35" spans="1:22" x14ac:dyDescent="0.25">
      <c r="A35" s="36"/>
      <c r="B35" s="36" t="s">
        <v>10</v>
      </c>
      <c r="C35" s="226"/>
      <c r="D35" s="41"/>
      <c r="E35" s="41">
        <v>1</v>
      </c>
      <c r="F35" s="41"/>
      <c r="G35" s="41">
        <v>1</v>
      </c>
      <c r="H35" s="41">
        <v>2</v>
      </c>
      <c r="I35" s="41">
        <v>1</v>
      </c>
      <c r="J35" s="41">
        <v>1</v>
      </c>
      <c r="K35" s="41"/>
      <c r="L35" s="41"/>
      <c r="M35" s="41">
        <v>0</v>
      </c>
      <c r="N35" s="204"/>
      <c r="O35" s="204"/>
      <c r="P35" s="204">
        <v>0</v>
      </c>
      <c r="Q35" s="204"/>
      <c r="R35" s="204"/>
      <c r="U35" s="19"/>
      <c r="V35" s="48"/>
    </row>
    <row r="36" spans="1:22" x14ac:dyDescent="0.25">
      <c r="A36" s="36"/>
      <c r="B36" s="36" t="s">
        <v>11</v>
      </c>
      <c r="C36" s="227"/>
      <c r="D36" s="41"/>
      <c r="E36" s="41"/>
      <c r="F36" s="41"/>
      <c r="G36" s="41">
        <v>1</v>
      </c>
      <c r="H36" s="41">
        <v>3</v>
      </c>
      <c r="I36" s="41"/>
      <c r="J36" s="41">
        <v>1</v>
      </c>
      <c r="K36" s="41">
        <v>1</v>
      </c>
      <c r="L36" s="41">
        <v>1</v>
      </c>
      <c r="M36" s="41"/>
      <c r="N36" s="204"/>
      <c r="O36" s="204"/>
      <c r="P36" s="204">
        <v>0</v>
      </c>
      <c r="Q36" s="204"/>
      <c r="R36" s="204"/>
      <c r="U36" s="19"/>
      <c r="V36" s="48"/>
    </row>
    <row r="37" spans="1:22" x14ac:dyDescent="0.25">
      <c r="A37" s="36">
        <v>108333</v>
      </c>
      <c r="B37" s="39" t="s">
        <v>629</v>
      </c>
      <c r="C37" s="225" t="s">
        <v>110</v>
      </c>
      <c r="D37" s="41"/>
      <c r="E37" s="41"/>
      <c r="F37" s="41"/>
      <c r="G37" s="41"/>
      <c r="H37" s="41"/>
      <c r="I37" s="41"/>
      <c r="J37" s="41"/>
      <c r="K37" s="41"/>
      <c r="L37" s="41"/>
      <c r="M37" s="41">
        <v>0</v>
      </c>
      <c r="N37" s="204"/>
      <c r="O37" s="204"/>
      <c r="P37" s="204">
        <v>0</v>
      </c>
      <c r="Q37" s="204"/>
      <c r="R37" s="204"/>
      <c r="U37" s="19"/>
      <c r="V37" s="48"/>
    </row>
    <row r="38" spans="1:22" x14ac:dyDescent="0.25">
      <c r="A38" s="36"/>
      <c r="B38" s="36" t="s">
        <v>9</v>
      </c>
      <c r="C38" s="226"/>
      <c r="D38" s="41"/>
      <c r="E38" s="41"/>
      <c r="F38" s="41"/>
      <c r="G38" s="41"/>
      <c r="H38" s="41"/>
      <c r="I38" s="41">
        <v>9</v>
      </c>
      <c r="J38" s="41"/>
      <c r="K38" s="41"/>
      <c r="L38" s="41">
        <v>1</v>
      </c>
      <c r="M38" s="41">
        <v>7</v>
      </c>
      <c r="N38" s="204">
        <v>3</v>
      </c>
      <c r="O38" s="204">
        <v>6</v>
      </c>
      <c r="P38" s="204">
        <v>3</v>
      </c>
      <c r="Q38" s="204">
        <v>2</v>
      </c>
      <c r="R38" s="204">
        <v>3</v>
      </c>
      <c r="U38" s="19"/>
      <c r="V38" s="48"/>
    </row>
    <row r="39" spans="1:22" x14ac:dyDescent="0.25">
      <c r="A39" s="36"/>
      <c r="B39" s="36" t="s">
        <v>10</v>
      </c>
      <c r="C39" s="226"/>
      <c r="D39" s="41"/>
      <c r="E39" s="41"/>
      <c r="F39" s="41"/>
      <c r="G39" s="41"/>
      <c r="H39" s="41"/>
      <c r="I39" s="41">
        <v>6</v>
      </c>
      <c r="J39" s="41"/>
      <c r="K39" s="41"/>
      <c r="L39" s="41">
        <v>1</v>
      </c>
      <c r="M39" s="41">
        <v>6</v>
      </c>
      <c r="N39" s="204">
        <v>2</v>
      </c>
      <c r="O39" s="204">
        <v>5</v>
      </c>
      <c r="P39" s="204">
        <v>3</v>
      </c>
      <c r="Q39" s="204">
        <v>2</v>
      </c>
      <c r="R39" s="204">
        <v>2</v>
      </c>
      <c r="U39" s="19"/>
      <c r="V39" s="48"/>
    </row>
    <row r="40" spans="1:22" x14ac:dyDescent="0.25">
      <c r="A40" s="36"/>
      <c r="B40" s="36" t="s">
        <v>11</v>
      </c>
      <c r="C40" s="227"/>
      <c r="D40" s="41"/>
      <c r="E40" s="41"/>
      <c r="F40" s="41"/>
      <c r="G40" s="41"/>
      <c r="H40" s="41"/>
      <c r="I40" s="41">
        <v>6</v>
      </c>
      <c r="J40" s="41"/>
      <c r="K40" s="41"/>
      <c r="L40" s="41">
        <v>1</v>
      </c>
      <c r="M40" s="41">
        <v>5</v>
      </c>
      <c r="N40" s="204">
        <v>2</v>
      </c>
      <c r="O40" s="204">
        <v>4</v>
      </c>
      <c r="P40" s="204">
        <v>3</v>
      </c>
      <c r="Q40" s="204">
        <v>0</v>
      </c>
      <c r="R40" s="204">
        <v>1</v>
      </c>
      <c r="U40" s="19"/>
      <c r="V40" s="48"/>
    </row>
    <row r="41" spans="1:22" x14ac:dyDescent="0.25">
      <c r="A41" s="36">
        <v>108294</v>
      </c>
      <c r="B41" s="39" t="s">
        <v>632</v>
      </c>
      <c r="C41" s="225" t="s">
        <v>111</v>
      </c>
      <c r="D41" s="41"/>
      <c r="E41" s="41"/>
      <c r="F41" s="41"/>
      <c r="G41" s="41"/>
      <c r="H41" s="41"/>
      <c r="I41" s="41"/>
      <c r="J41" s="41"/>
      <c r="K41" s="41"/>
      <c r="L41" s="41"/>
      <c r="M41" s="41">
        <v>0</v>
      </c>
      <c r="N41" s="204"/>
      <c r="O41" s="204"/>
      <c r="P41" s="204">
        <v>0</v>
      </c>
      <c r="Q41" s="204"/>
      <c r="R41" s="204"/>
      <c r="U41" s="19"/>
      <c r="V41" s="48"/>
    </row>
    <row r="42" spans="1:22" x14ac:dyDescent="0.25">
      <c r="A42" s="36"/>
      <c r="B42" s="36" t="s">
        <v>9</v>
      </c>
      <c r="C42" s="226"/>
      <c r="D42" s="41"/>
      <c r="E42" s="41"/>
      <c r="F42" s="41"/>
      <c r="G42" s="41"/>
      <c r="H42" s="41"/>
      <c r="I42" s="41"/>
      <c r="J42" s="41"/>
      <c r="K42" s="41"/>
      <c r="L42" s="41"/>
      <c r="M42" s="41">
        <v>0</v>
      </c>
      <c r="N42" s="204"/>
      <c r="O42" s="204">
        <v>24</v>
      </c>
      <c r="P42" s="204">
        <v>14</v>
      </c>
      <c r="Q42" s="204">
        <v>5</v>
      </c>
      <c r="R42" s="204">
        <v>10</v>
      </c>
      <c r="U42" s="19"/>
      <c r="V42" s="48"/>
    </row>
    <row r="43" spans="1:22" x14ac:dyDescent="0.25">
      <c r="A43" s="36"/>
      <c r="B43" s="36" t="s">
        <v>10</v>
      </c>
      <c r="C43" s="226"/>
      <c r="D43" s="41"/>
      <c r="E43" s="41"/>
      <c r="F43" s="41"/>
      <c r="G43" s="41"/>
      <c r="H43" s="41"/>
      <c r="I43" s="41"/>
      <c r="J43" s="41"/>
      <c r="K43" s="41"/>
      <c r="L43" s="41"/>
      <c r="M43" s="41">
        <v>6</v>
      </c>
      <c r="N43" s="204"/>
      <c r="O43" s="204">
        <v>22</v>
      </c>
      <c r="P43" s="204">
        <v>12</v>
      </c>
      <c r="Q43" s="204">
        <v>4</v>
      </c>
      <c r="R43" s="204">
        <v>9</v>
      </c>
      <c r="U43" s="19"/>
      <c r="V43" s="48"/>
    </row>
    <row r="44" spans="1:22" x14ac:dyDescent="0.25">
      <c r="A44" s="36"/>
      <c r="B44" s="36" t="s">
        <v>11</v>
      </c>
      <c r="C44" s="227"/>
      <c r="D44" s="41"/>
      <c r="E44" s="41"/>
      <c r="F44" s="41"/>
      <c r="G44" s="41"/>
      <c r="H44" s="41"/>
      <c r="I44" s="41"/>
      <c r="J44" s="41"/>
      <c r="K44" s="41"/>
      <c r="L44" s="41"/>
      <c r="M44" s="41">
        <v>0</v>
      </c>
      <c r="N44" s="204">
        <v>3</v>
      </c>
      <c r="O44" s="204">
        <v>19</v>
      </c>
      <c r="P44" s="204">
        <v>10</v>
      </c>
      <c r="Q44" s="204">
        <v>0</v>
      </c>
      <c r="R44" s="204">
        <v>11</v>
      </c>
      <c r="U44" s="19"/>
      <c r="V44" s="48"/>
    </row>
    <row r="45" spans="1:22" x14ac:dyDescent="0.25">
      <c r="A45" s="36">
        <v>5130</v>
      </c>
      <c r="B45" s="39" t="s">
        <v>116</v>
      </c>
      <c r="C45" s="225" t="s">
        <v>110</v>
      </c>
      <c r="D45" s="40"/>
      <c r="E45" s="40"/>
      <c r="F45" s="41"/>
      <c r="G45" s="41"/>
      <c r="H45" s="41"/>
      <c r="I45" s="41"/>
      <c r="J45" s="41"/>
      <c r="K45" s="41"/>
      <c r="L45" s="41"/>
      <c r="M45" s="41">
        <v>0</v>
      </c>
      <c r="N45" s="204"/>
      <c r="O45" s="204"/>
      <c r="P45" s="204">
        <v>0</v>
      </c>
      <c r="Q45" s="204"/>
      <c r="R45" s="204"/>
      <c r="U45" s="19"/>
      <c r="V45" s="48"/>
    </row>
    <row r="46" spans="1:22" x14ac:dyDescent="0.25">
      <c r="A46" s="36"/>
      <c r="B46" s="36" t="s">
        <v>9</v>
      </c>
      <c r="C46" s="226"/>
      <c r="D46" s="41">
        <v>17</v>
      </c>
      <c r="E46" s="41">
        <v>17</v>
      </c>
      <c r="F46" s="41">
        <v>13</v>
      </c>
      <c r="G46" s="41">
        <v>10</v>
      </c>
      <c r="H46" s="41">
        <v>6</v>
      </c>
      <c r="I46" s="41">
        <v>17</v>
      </c>
      <c r="J46" s="41">
        <v>15</v>
      </c>
      <c r="K46" s="41">
        <v>14</v>
      </c>
      <c r="L46" s="41">
        <v>9</v>
      </c>
      <c r="M46" s="41">
        <v>10</v>
      </c>
      <c r="N46" s="204">
        <v>8</v>
      </c>
      <c r="O46" s="204">
        <v>14</v>
      </c>
      <c r="P46" s="204">
        <v>11</v>
      </c>
      <c r="Q46" s="204">
        <v>18</v>
      </c>
      <c r="R46" s="204">
        <v>14</v>
      </c>
      <c r="U46" s="19"/>
      <c r="V46" s="48"/>
    </row>
    <row r="47" spans="1:22" x14ac:dyDescent="0.25">
      <c r="A47" s="36"/>
      <c r="B47" s="36" t="s">
        <v>10</v>
      </c>
      <c r="C47" s="226"/>
      <c r="D47" s="41">
        <v>17</v>
      </c>
      <c r="E47" s="41">
        <v>15</v>
      </c>
      <c r="F47" s="41">
        <v>11</v>
      </c>
      <c r="G47" s="41">
        <v>7</v>
      </c>
      <c r="H47" s="41">
        <v>3</v>
      </c>
      <c r="I47" s="41">
        <v>13</v>
      </c>
      <c r="J47" s="41">
        <v>15</v>
      </c>
      <c r="K47" s="41">
        <v>13</v>
      </c>
      <c r="L47" s="41">
        <v>9</v>
      </c>
      <c r="M47" s="41">
        <v>8</v>
      </c>
      <c r="N47" s="204">
        <v>7</v>
      </c>
      <c r="O47" s="204">
        <v>14</v>
      </c>
      <c r="P47" s="204">
        <v>10</v>
      </c>
      <c r="Q47" s="204">
        <v>18</v>
      </c>
      <c r="R47" s="204">
        <v>11</v>
      </c>
      <c r="U47" s="19"/>
      <c r="V47" s="48"/>
    </row>
    <row r="48" spans="1:22" x14ac:dyDescent="0.25">
      <c r="A48" s="36"/>
      <c r="B48" s="36" t="s">
        <v>11</v>
      </c>
      <c r="C48" s="227"/>
      <c r="D48" s="41"/>
      <c r="E48" s="41"/>
      <c r="F48" s="41">
        <v>9</v>
      </c>
      <c r="G48" s="41">
        <v>7</v>
      </c>
      <c r="H48" s="41">
        <v>3</v>
      </c>
      <c r="I48" s="41">
        <v>10</v>
      </c>
      <c r="J48" s="41">
        <v>12</v>
      </c>
      <c r="K48" s="41">
        <v>9</v>
      </c>
      <c r="L48" s="41">
        <v>8</v>
      </c>
      <c r="M48" s="41">
        <v>6</v>
      </c>
      <c r="N48" s="204">
        <v>5</v>
      </c>
      <c r="O48" s="204">
        <v>9</v>
      </c>
      <c r="P48" s="204">
        <v>10</v>
      </c>
      <c r="Q48" s="204">
        <v>14</v>
      </c>
      <c r="R48" s="204">
        <v>9</v>
      </c>
      <c r="U48" s="19"/>
      <c r="V48" s="48"/>
    </row>
    <row r="49" spans="1:22" x14ac:dyDescent="0.25">
      <c r="A49" s="36">
        <v>7689</v>
      </c>
      <c r="B49" s="39" t="s">
        <v>117</v>
      </c>
      <c r="C49" s="225" t="s">
        <v>110</v>
      </c>
      <c r="D49" s="40"/>
      <c r="E49" s="40"/>
      <c r="F49" s="41"/>
      <c r="G49" s="41"/>
      <c r="H49" s="41"/>
      <c r="I49" s="41"/>
      <c r="J49" s="41"/>
      <c r="K49" s="41"/>
      <c r="L49" s="41"/>
      <c r="M49" s="41">
        <v>0</v>
      </c>
      <c r="N49" s="204"/>
      <c r="O49" s="204"/>
      <c r="P49" s="204">
        <v>0</v>
      </c>
      <c r="Q49" s="204"/>
      <c r="R49" s="204"/>
      <c r="U49" s="19"/>
      <c r="V49" s="48"/>
    </row>
    <row r="50" spans="1:22" x14ac:dyDescent="0.25">
      <c r="A50" s="36"/>
      <c r="B50" s="36" t="s">
        <v>9</v>
      </c>
      <c r="C50" s="226"/>
      <c r="D50" s="41">
        <v>31</v>
      </c>
      <c r="E50" s="41">
        <v>45</v>
      </c>
      <c r="F50" s="41">
        <v>22</v>
      </c>
      <c r="G50" s="41">
        <v>18</v>
      </c>
      <c r="H50" s="41">
        <v>22</v>
      </c>
      <c r="I50" s="41">
        <v>10</v>
      </c>
      <c r="J50" s="41">
        <v>16</v>
      </c>
      <c r="K50" s="41">
        <v>19</v>
      </c>
      <c r="L50" s="41">
        <v>11</v>
      </c>
      <c r="M50" s="41">
        <v>14</v>
      </c>
      <c r="N50" s="204">
        <v>8</v>
      </c>
      <c r="O50" s="204">
        <v>14</v>
      </c>
      <c r="P50" s="204">
        <v>10</v>
      </c>
      <c r="Q50" s="204">
        <v>16</v>
      </c>
      <c r="R50" s="204">
        <v>18</v>
      </c>
      <c r="U50" s="19"/>
      <c r="V50" s="48"/>
    </row>
    <row r="51" spans="1:22" x14ac:dyDescent="0.25">
      <c r="A51" s="36"/>
      <c r="B51" s="36" t="s">
        <v>10</v>
      </c>
      <c r="C51" s="226"/>
      <c r="D51" s="41">
        <v>27</v>
      </c>
      <c r="E51" s="41">
        <v>35</v>
      </c>
      <c r="F51" s="41">
        <v>20</v>
      </c>
      <c r="G51" s="41">
        <v>12</v>
      </c>
      <c r="H51" s="41">
        <v>16</v>
      </c>
      <c r="I51" s="41">
        <v>7</v>
      </c>
      <c r="J51" s="41">
        <v>16</v>
      </c>
      <c r="K51" s="41">
        <v>14</v>
      </c>
      <c r="L51" s="41">
        <v>9</v>
      </c>
      <c r="M51" s="41">
        <v>12</v>
      </c>
      <c r="N51" s="204">
        <v>6</v>
      </c>
      <c r="O51" s="204">
        <v>14</v>
      </c>
      <c r="P51" s="204">
        <v>9</v>
      </c>
      <c r="Q51" s="204">
        <v>14</v>
      </c>
      <c r="R51" s="204">
        <v>18</v>
      </c>
      <c r="U51" s="19"/>
      <c r="V51" s="48"/>
    </row>
    <row r="52" spans="1:22" x14ac:dyDescent="0.25">
      <c r="A52" s="36"/>
      <c r="B52" s="36" t="s">
        <v>11</v>
      </c>
      <c r="C52" s="227"/>
      <c r="D52" s="41"/>
      <c r="E52" s="41"/>
      <c r="F52" s="41">
        <v>17</v>
      </c>
      <c r="G52" s="41">
        <v>14</v>
      </c>
      <c r="H52" s="41">
        <v>17</v>
      </c>
      <c r="I52" s="41">
        <v>11</v>
      </c>
      <c r="J52" s="41">
        <v>16</v>
      </c>
      <c r="K52" s="41">
        <v>13</v>
      </c>
      <c r="L52" s="41">
        <v>8</v>
      </c>
      <c r="M52" s="41">
        <v>10</v>
      </c>
      <c r="N52" s="204">
        <v>4</v>
      </c>
      <c r="O52" s="204">
        <v>13</v>
      </c>
      <c r="P52" s="204">
        <v>9</v>
      </c>
      <c r="Q52" s="204">
        <v>14</v>
      </c>
      <c r="R52" s="204">
        <v>14</v>
      </c>
      <c r="U52" s="19"/>
      <c r="V52" s="48"/>
    </row>
    <row r="53" spans="1:22" x14ac:dyDescent="0.25">
      <c r="A53" s="36">
        <v>7686</v>
      </c>
      <c r="B53" s="39" t="s">
        <v>118</v>
      </c>
      <c r="C53" s="225" t="s">
        <v>110</v>
      </c>
      <c r="D53" s="40"/>
      <c r="E53" s="40"/>
      <c r="F53" s="41"/>
      <c r="G53" s="41"/>
      <c r="H53" s="41"/>
      <c r="I53" s="41"/>
      <c r="J53" s="41"/>
      <c r="K53" s="41"/>
      <c r="L53" s="41"/>
      <c r="M53" s="41">
        <v>0</v>
      </c>
      <c r="N53" s="204"/>
      <c r="O53" s="204"/>
      <c r="P53" s="204">
        <v>0</v>
      </c>
      <c r="Q53" s="204"/>
      <c r="R53" s="204"/>
      <c r="U53" s="19"/>
      <c r="V53" s="48"/>
    </row>
    <row r="54" spans="1:22" x14ac:dyDescent="0.25">
      <c r="A54" s="36"/>
      <c r="B54" s="36" t="s">
        <v>9</v>
      </c>
      <c r="C54" s="226"/>
      <c r="D54" s="41">
        <v>15</v>
      </c>
      <c r="E54" s="41">
        <v>19</v>
      </c>
      <c r="F54" s="41">
        <v>15</v>
      </c>
      <c r="G54" s="41">
        <v>15</v>
      </c>
      <c r="H54" s="41">
        <v>11</v>
      </c>
      <c r="I54" s="41">
        <v>15</v>
      </c>
      <c r="J54" s="41">
        <v>17</v>
      </c>
      <c r="K54" s="41">
        <v>4</v>
      </c>
      <c r="L54" s="41">
        <v>14</v>
      </c>
      <c r="M54" s="41">
        <v>11</v>
      </c>
      <c r="N54" s="204">
        <v>5</v>
      </c>
      <c r="O54" s="204">
        <v>7</v>
      </c>
      <c r="P54" s="204">
        <v>1</v>
      </c>
      <c r="Q54" s="204">
        <v>2</v>
      </c>
      <c r="R54" s="204">
        <v>9</v>
      </c>
      <c r="U54" s="19"/>
      <c r="V54" s="48"/>
    </row>
    <row r="55" spans="1:22" x14ac:dyDescent="0.25">
      <c r="A55" s="36"/>
      <c r="B55" s="36" t="s">
        <v>10</v>
      </c>
      <c r="C55" s="226"/>
      <c r="D55" s="41">
        <v>13</v>
      </c>
      <c r="E55" s="41">
        <v>12</v>
      </c>
      <c r="F55" s="41">
        <v>13</v>
      </c>
      <c r="G55" s="41">
        <v>12</v>
      </c>
      <c r="H55" s="41">
        <v>6</v>
      </c>
      <c r="I55" s="41">
        <v>13</v>
      </c>
      <c r="J55" s="41">
        <v>17</v>
      </c>
      <c r="K55" s="41">
        <v>2</v>
      </c>
      <c r="L55" s="41">
        <v>12</v>
      </c>
      <c r="M55" s="41">
        <v>9</v>
      </c>
      <c r="N55" s="204">
        <v>5</v>
      </c>
      <c r="O55" s="204">
        <v>5</v>
      </c>
      <c r="P55" s="204">
        <v>1</v>
      </c>
      <c r="Q55" s="204">
        <v>2</v>
      </c>
      <c r="R55" s="204">
        <v>8</v>
      </c>
      <c r="U55" s="19"/>
      <c r="V55" s="48"/>
    </row>
    <row r="56" spans="1:22" x14ac:dyDescent="0.25">
      <c r="A56" s="36"/>
      <c r="B56" s="36" t="s">
        <v>11</v>
      </c>
      <c r="C56" s="227"/>
      <c r="D56" s="41"/>
      <c r="E56" s="41"/>
      <c r="F56" s="41">
        <v>11</v>
      </c>
      <c r="G56" s="41">
        <v>16</v>
      </c>
      <c r="H56" s="41">
        <v>9</v>
      </c>
      <c r="I56" s="41">
        <v>15</v>
      </c>
      <c r="J56" s="41">
        <v>14</v>
      </c>
      <c r="K56" s="41"/>
      <c r="L56" s="41">
        <v>10</v>
      </c>
      <c r="M56" s="41">
        <v>2</v>
      </c>
      <c r="N56" s="204">
        <v>4</v>
      </c>
      <c r="O56" s="204">
        <v>4</v>
      </c>
      <c r="P56" s="204">
        <v>0</v>
      </c>
      <c r="Q56" s="204">
        <v>0</v>
      </c>
      <c r="R56" s="204">
        <v>5</v>
      </c>
      <c r="U56" s="19"/>
      <c r="V56" s="48"/>
    </row>
    <row r="57" spans="1:22" x14ac:dyDescent="0.25">
      <c r="A57" s="36">
        <v>103076</v>
      </c>
      <c r="B57" s="39" t="s">
        <v>118</v>
      </c>
      <c r="C57" s="225" t="s">
        <v>111</v>
      </c>
      <c r="D57" s="40"/>
      <c r="E57" s="40"/>
      <c r="F57" s="41"/>
      <c r="G57" s="41"/>
      <c r="H57" s="41"/>
      <c r="I57" s="41"/>
      <c r="J57" s="41"/>
      <c r="K57" s="41"/>
      <c r="L57" s="41"/>
      <c r="M57" s="41">
        <v>0</v>
      </c>
      <c r="N57" s="204"/>
      <c r="O57" s="204"/>
      <c r="P57" s="204">
        <v>0</v>
      </c>
      <c r="Q57" s="204"/>
      <c r="R57" s="204"/>
      <c r="U57" s="19"/>
      <c r="V57" s="48"/>
    </row>
    <row r="58" spans="1:22" x14ac:dyDescent="0.25">
      <c r="A58" s="36"/>
      <c r="B58" s="36" t="s">
        <v>9</v>
      </c>
      <c r="C58" s="226"/>
      <c r="D58" s="41"/>
      <c r="E58" s="41"/>
      <c r="F58" s="41">
        <v>3</v>
      </c>
      <c r="G58" s="41"/>
      <c r="H58" s="41">
        <v>3</v>
      </c>
      <c r="I58" s="41">
        <v>3</v>
      </c>
      <c r="J58" s="41">
        <v>5</v>
      </c>
      <c r="K58" s="41"/>
      <c r="L58" s="41">
        <v>7</v>
      </c>
      <c r="M58" s="41">
        <v>0</v>
      </c>
      <c r="N58" s="204"/>
      <c r="O58" s="204"/>
      <c r="P58" s="204">
        <v>0</v>
      </c>
      <c r="Q58" s="204"/>
      <c r="R58" s="204"/>
      <c r="U58" s="19"/>
      <c r="V58" s="48"/>
    </row>
    <row r="59" spans="1:22" x14ac:dyDescent="0.25">
      <c r="A59" s="36"/>
      <c r="B59" s="36" t="s">
        <v>10</v>
      </c>
      <c r="C59" s="226"/>
      <c r="D59" s="41"/>
      <c r="E59" s="41"/>
      <c r="F59" s="41">
        <v>2</v>
      </c>
      <c r="G59" s="41"/>
      <c r="H59" s="41">
        <v>2</v>
      </c>
      <c r="I59" s="41">
        <v>2</v>
      </c>
      <c r="J59" s="41">
        <v>5</v>
      </c>
      <c r="K59" s="41"/>
      <c r="L59" s="41">
        <v>5</v>
      </c>
      <c r="M59" s="41">
        <v>0</v>
      </c>
      <c r="N59" s="204"/>
      <c r="O59" s="204"/>
      <c r="P59" s="204">
        <v>0</v>
      </c>
      <c r="Q59" s="204"/>
      <c r="R59" s="204"/>
      <c r="U59" s="19"/>
      <c r="V59" s="48"/>
    </row>
    <row r="60" spans="1:22" x14ac:dyDescent="0.25">
      <c r="A60" s="36"/>
      <c r="B60" s="36" t="s">
        <v>11</v>
      </c>
      <c r="C60" s="227"/>
      <c r="D60" s="41"/>
      <c r="E60" s="41"/>
      <c r="F60" s="41"/>
      <c r="G60" s="41"/>
      <c r="H60" s="41"/>
      <c r="I60" s="41">
        <v>1</v>
      </c>
      <c r="J60" s="41"/>
      <c r="K60" s="41"/>
      <c r="L60" s="41">
        <v>5</v>
      </c>
      <c r="M60" s="41">
        <v>0</v>
      </c>
      <c r="N60" s="204"/>
      <c r="O60" s="204"/>
      <c r="P60" s="204">
        <v>0</v>
      </c>
      <c r="Q60" s="204"/>
      <c r="R60" s="204"/>
      <c r="U60" s="19"/>
      <c r="V60" s="48"/>
    </row>
    <row r="61" spans="1:22" x14ac:dyDescent="0.25">
      <c r="A61" s="36">
        <v>108747</v>
      </c>
      <c r="B61" s="39" t="s">
        <v>635</v>
      </c>
      <c r="C61" s="225" t="s">
        <v>110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204"/>
      <c r="O61" s="204"/>
      <c r="P61" s="204">
        <v>0</v>
      </c>
      <c r="Q61" s="204"/>
      <c r="R61" s="204"/>
      <c r="U61" s="19"/>
      <c r="V61" s="48"/>
    </row>
    <row r="62" spans="1:22" x14ac:dyDescent="0.25">
      <c r="A62" s="36"/>
      <c r="B62" s="36" t="s">
        <v>9</v>
      </c>
      <c r="C62" s="226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204">
        <v>6</v>
      </c>
      <c r="O62" s="204">
        <v>6</v>
      </c>
      <c r="P62" s="204">
        <v>1</v>
      </c>
      <c r="Q62" s="204">
        <v>2</v>
      </c>
      <c r="R62" s="204">
        <v>0</v>
      </c>
      <c r="U62" s="19"/>
      <c r="V62" s="48"/>
    </row>
    <row r="63" spans="1:22" x14ac:dyDescent="0.25">
      <c r="A63" s="36"/>
      <c r="B63" s="36" t="s">
        <v>10</v>
      </c>
      <c r="C63" s="226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204">
        <v>6</v>
      </c>
      <c r="O63" s="204">
        <v>6</v>
      </c>
      <c r="P63" s="204">
        <v>1</v>
      </c>
      <c r="Q63" s="204">
        <v>1</v>
      </c>
      <c r="R63" s="204">
        <v>0</v>
      </c>
      <c r="U63" s="19"/>
      <c r="V63" s="48"/>
    </row>
    <row r="64" spans="1:22" x14ac:dyDescent="0.25">
      <c r="A64" s="36"/>
      <c r="B64" s="36" t="s">
        <v>11</v>
      </c>
      <c r="C64" s="227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204">
        <v>6</v>
      </c>
      <c r="O64" s="204">
        <v>6</v>
      </c>
      <c r="P64" s="204">
        <v>0</v>
      </c>
      <c r="Q64" s="204">
        <v>0</v>
      </c>
      <c r="R64" s="204">
        <v>0</v>
      </c>
      <c r="U64" s="19"/>
      <c r="V64" s="48"/>
    </row>
    <row r="65" spans="1:22" x14ac:dyDescent="0.25">
      <c r="A65" s="36">
        <v>108996</v>
      </c>
      <c r="B65" s="39" t="s">
        <v>640</v>
      </c>
      <c r="C65" s="225" t="s">
        <v>110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204"/>
      <c r="O65" s="204"/>
      <c r="P65" s="204">
        <v>0</v>
      </c>
      <c r="Q65" s="204"/>
      <c r="R65" s="204"/>
      <c r="U65" s="19"/>
      <c r="V65" s="48"/>
    </row>
    <row r="66" spans="1:22" x14ac:dyDescent="0.25">
      <c r="A66" s="36"/>
      <c r="B66" s="36" t="s">
        <v>9</v>
      </c>
      <c r="C66" s="226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204">
        <v>1</v>
      </c>
      <c r="O66" s="204">
        <v>2</v>
      </c>
      <c r="P66" s="204">
        <v>0</v>
      </c>
      <c r="Q66" s="204">
        <v>1</v>
      </c>
      <c r="R66" s="204">
        <v>1</v>
      </c>
      <c r="U66" s="19"/>
      <c r="V66" s="48"/>
    </row>
    <row r="67" spans="1:22" x14ac:dyDescent="0.25">
      <c r="A67" s="36"/>
      <c r="B67" s="36" t="s">
        <v>10</v>
      </c>
      <c r="C67" s="226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204">
        <v>1</v>
      </c>
      <c r="O67" s="204">
        <v>2</v>
      </c>
      <c r="P67" s="204">
        <v>0</v>
      </c>
      <c r="Q67" s="204">
        <v>1</v>
      </c>
      <c r="R67" s="204">
        <v>1</v>
      </c>
      <c r="U67" s="19"/>
      <c r="V67" s="48"/>
    </row>
    <row r="68" spans="1:22" x14ac:dyDescent="0.25">
      <c r="A68" s="36"/>
      <c r="B68" s="36" t="s">
        <v>11</v>
      </c>
      <c r="C68" s="227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204"/>
      <c r="O68" s="204"/>
      <c r="P68" s="204">
        <v>0</v>
      </c>
      <c r="Q68" s="204">
        <v>0</v>
      </c>
      <c r="R68" s="204">
        <v>0</v>
      </c>
      <c r="U68" s="19"/>
      <c r="V68" s="48"/>
    </row>
    <row r="69" spans="1:22" x14ac:dyDescent="0.25">
      <c r="A69" s="36"/>
      <c r="B69" s="37" t="s">
        <v>119</v>
      </c>
      <c r="C69" s="35" t="s">
        <v>108</v>
      </c>
      <c r="D69" s="29" t="s">
        <v>28</v>
      </c>
      <c r="E69" s="22" t="s">
        <v>29</v>
      </c>
      <c r="F69" s="22" t="s">
        <v>3</v>
      </c>
      <c r="G69" s="22" t="s">
        <v>4</v>
      </c>
      <c r="H69" s="22" t="s">
        <v>5</v>
      </c>
      <c r="I69" s="22" t="s">
        <v>6</v>
      </c>
      <c r="J69" s="22" t="s">
        <v>7</v>
      </c>
      <c r="K69" s="22" t="s">
        <v>8</v>
      </c>
      <c r="L69" s="22" t="s">
        <v>166</v>
      </c>
      <c r="M69" s="22" t="s">
        <v>624</v>
      </c>
      <c r="N69" s="202" t="s">
        <v>633</v>
      </c>
      <c r="O69" s="202" t="s">
        <v>644</v>
      </c>
      <c r="P69" s="202" t="s">
        <v>646</v>
      </c>
      <c r="Q69" s="202"/>
      <c r="R69" s="202"/>
      <c r="U69" s="19"/>
      <c r="V69" s="48"/>
    </row>
    <row r="70" spans="1:22" x14ac:dyDescent="0.25">
      <c r="A70" s="36">
        <v>90528</v>
      </c>
      <c r="B70" s="42" t="s">
        <v>120</v>
      </c>
      <c r="C70" s="225" t="s">
        <v>110</v>
      </c>
      <c r="D70" s="40"/>
      <c r="E70" s="40"/>
      <c r="F70" s="41"/>
      <c r="G70" s="41"/>
      <c r="H70" s="41"/>
      <c r="I70" s="41"/>
      <c r="J70" s="41"/>
      <c r="K70" s="41"/>
      <c r="L70" s="41"/>
      <c r="M70" s="41">
        <v>0</v>
      </c>
      <c r="N70" s="204"/>
      <c r="O70" s="204"/>
      <c r="P70" s="204">
        <v>0</v>
      </c>
      <c r="Q70" s="204"/>
      <c r="R70" s="204"/>
      <c r="U70" s="19"/>
      <c r="V70" s="48"/>
    </row>
    <row r="71" spans="1:22" x14ac:dyDescent="0.25">
      <c r="A71" s="36"/>
      <c r="B71" s="36" t="s">
        <v>9</v>
      </c>
      <c r="C71" s="226"/>
      <c r="D71" s="41"/>
      <c r="E71" s="41"/>
      <c r="F71" s="41">
        <v>14</v>
      </c>
      <c r="G71" s="41"/>
      <c r="H71" s="41">
        <v>2</v>
      </c>
      <c r="I71" s="41"/>
      <c r="J71" s="41"/>
      <c r="K71" s="41"/>
      <c r="L71" s="41">
        <v>1</v>
      </c>
      <c r="M71" s="41">
        <v>0</v>
      </c>
      <c r="N71" s="204">
        <v>3</v>
      </c>
      <c r="O71" s="204"/>
      <c r="P71" s="204">
        <v>4</v>
      </c>
      <c r="Q71" s="204">
        <v>0</v>
      </c>
      <c r="R71" s="204">
        <v>1</v>
      </c>
      <c r="U71" s="19"/>
      <c r="V71" s="48"/>
    </row>
    <row r="72" spans="1:22" x14ac:dyDescent="0.25">
      <c r="A72" s="36"/>
      <c r="B72" s="36" t="s">
        <v>10</v>
      </c>
      <c r="C72" s="226"/>
      <c r="D72" s="41"/>
      <c r="E72" s="41"/>
      <c r="F72" s="41">
        <v>14</v>
      </c>
      <c r="G72" s="41"/>
      <c r="H72" s="41">
        <v>2</v>
      </c>
      <c r="I72" s="41"/>
      <c r="J72" s="41"/>
      <c r="K72" s="41"/>
      <c r="L72" s="41">
        <v>1</v>
      </c>
      <c r="M72" s="41">
        <v>0</v>
      </c>
      <c r="N72" s="204"/>
      <c r="O72" s="204"/>
      <c r="P72" s="204">
        <v>0</v>
      </c>
      <c r="Q72" s="204"/>
      <c r="R72" s="204"/>
      <c r="U72" s="19"/>
      <c r="V72" s="48"/>
    </row>
    <row r="73" spans="1:22" x14ac:dyDescent="0.25">
      <c r="A73" s="36"/>
      <c r="B73" s="36" t="s">
        <v>11</v>
      </c>
      <c r="C73" s="227"/>
      <c r="D73" s="41"/>
      <c r="E73" s="41"/>
      <c r="F73" s="41">
        <v>10</v>
      </c>
      <c r="G73" s="41"/>
      <c r="H73" s="41">
        <v>1</v>
      </c>
      <c r="I73" s="41"/>
      <c r="J73" s="41"/>
      <c r="K73" s="41">
        <v>1</v>
      </c>
      <c r="L73" s="41"/>
      <c r="M73" s="41">
        <v>0</v>
      </c>
      <c r="N73" s="204"/>
      <c r="O73" s="204"/>
      <c r="P73" s="204">
        <v>0</v>
      </c>
      <c r="Q73" s="204">
        <v>0</v>
      </c>
      <c r="R73" s="204">
        <v>0</v>
      </c>
      <c r="U73" s="19"/>
      <c r="V73" s="48"/>
    </row>
    <row r="74" spans="1:22" x14ac:dyDescent="0.25">
      <c r="A74" s="36">
        <v>108293</v>
      </c>
      <c r="B74" s="42" t="s">
        <v>630</v>
      </c>
      <c r="C74" s="225" t="s">
        <v>110</v>
      </c>
      <c r="D74" s="40"/>
      <c r="E74" s="40"/>
      <c r="F74" s="41"/>
      <c r="G74" s="41"/>
      <c r="H74" s="41"/>
      <c r="I74" s="41"/>
      <c r="J74" s="41"/>
      <c r="K74" s="41"/>
      <c r="L74" s="41"/>
      <c r="M74" s="41">
        <v>0</v>
      </c>
      <c r="N74" s="204"/>
      <c r="O74" s="204"/>
      <c r="P74" s="204">
        <v>0</v>
      </c>
      <c r="Q74" s="204"/>
      <c r="R74" s="204"/>
      <c r="U74" s="19"/>
      <c r="V74" s="48"/>
    </row>
    <row r="75" spans="1:22" x14ac:dyDescent="0.25">
      <c r="A75" s="36"/>
      <c r="B75" s="36" t="s">
        <v>9</v>
      </c>
      <c r="C75" s="226"/>
      <c r="D75" s="41"/>
      <c r="E75" s="41"/>
      <c r="F75" s="41"/>
      <c r="G75" s="41"/>
      <c r="H75" s="41"/>
      <c r="I75" s="41"/>
      <c r="J75" s="41"/>
      <c r="K75" s="41"/>
      <c r="L75" s="41"/>
      <c r="M75" s="41">
        <v>6</v>
      </c>
      <c r="N75" s="204">
        <v>4</v>
      </c>
      <c r="O75" s="204">
        <v>6</v>
      </c>
      <c r="P75" s="204">
        <v>7</v>
      </c>
      <c r="Q75" s="204">
        <v>1</v>
      </c>
      <c r="R75" s="204">
        <v>2</v>
      </c>
      <c r="S75" s="214"/>
      <c r="U75" s="19"/>
      <c r="V75" s="48"/>
    </row>
    <row r="76" spans="1:22" x14ac:dyDescent="0.25">
      <c r="A76" s="36"/>
      <c r="B76" s="36" t="s">
        <v>10</v>
      </c>
      <c r="C76" s="226"/>
      <c r="D76" s="41"/>
      <c r="E76" s="41"/>
      <c r="F76" s="41"/>
      <c r="G76" s="41"/>
      <c r="H76" s="41"/>
      <c r="I76" s="41"/>
      <c r="J76" s="41"/>
      <c r="K76" s="41"/>
      <c r="L76" s="41"/>
      <c r="M76" s="41">
        <v>7</v>
      </c>
      <c r="N76" s="204">
        <v>1</v>
      </c>
      <c r="O76" s="204">
        <v>3</v>
      </c>
      <c r="P76" s="204">
        <v>6</v>
      </c>
      <c r="Q76" s="204">
        <v>2</v>
      </c>
      <c r="R76" s="204">
        <v>0</v>
      </c>
      <c r="S76" s="214">
        <v>1</v>
      </c>
      <c r="U76" s="19"/>
      <c r="V76" s="48"/>
    </row>
    <row r="77" spans="1:22" x14ac:dyDescent="0.25">
      <c r="A77" s="43"/>
      <c r="B77" s="36" t="s">
        <v>11</v>
      </c>
      <c r="C77" s="227"/>
      <c r="D77" s="41"/>
      <c r="E77" s="41"/>
      <c r="F77" s="41"/>
      <c r="G77" s="41"/>
      <c r="H77" s="41"/>
      <c r="I77" s="41"/>
      <c r="J77" s="41"/>
      <c r="K77" s="41"/>
      <c r="L77" s="41"/>
      <c r="M77" s="41">
        <v>1</v>
      </c>
      <c r="N77" s="204">
        <v>1</v>
      </c>
      <c r="O77" s="204">
        <v>3</v>
      </c>
      <c r="P77" s="204">
        <v>4</v>
      </c>
      <c r="Q77" s="204">
        <v>2</v>
      </c>
      <c r="R77" s="204">
        <v>1</v>
      </c>
      <c r="S77" s="214"/>
      <c r="U77" s="19"/>
      <c r="V77" s="48"/>
    </row>
    <row r="78" spans="1:22" x14ac:dyDescent="0.25">
      <c r="A78" s="36">
        <v>104220</v>
      </c>
      <c r="B78" s="42" t="s">
        <v>121</v>
      </c>
      <c r="C78" s="225" t="s">
        <v>110</v>
      </c>
      <c r="D78" s="40"/>
      <c r="E78" s="40"/>
      <c r="F78" s="41"/>
      <c r="G78" s="41"/>
      <c r="H78" s="41"/>
      <c r="I78" s="41"/>
      <c r="J78" s="41"/>
      <c r="K78" s="41"/>
      <c r="L78" s="41"/>
      <c r="M78" s="41">
        <v>0</v>
      </c>
      <c r="N78" s="204"/>
      <c r="O78" s="204"/>
      <c r="P78" s="204">
        <v>0</v>
      </c>
      <c r="Q78" s="204"/>
      <c r="R78" s="204"/>
      <c r="S78" s="214"/>
      <c r="U78" s="19"/>
      <c r="V78" s="48"/>
    </row>
    <row r="79" spans="1:22" x14ac:dyDescent="0.25">
      <c r="A79" s="36"/>
      <c r="B79" s="36" t="s">
        <v>9</v>
      </c>
      <c r="C79" s="226"/>
      <c r="D79" s="41"/>
      <c r="E79" s="41">
        <v>7</v>
      </c>
      <c r="F79" s="41">
        <v>13</v>
      </c>
      <c r="G79" s="41">
        <v>7</v>
      </c>
      <c r="H79" s="41">
        <v>8</v>
      </c>
      <c r="I79" s="41">
        <v>8</v>
      </c>
      <c r="J79" s="41">
        <v>11</v>
      </c>
      <c r="K79" s="41">
        <v>4</v>
      </c>
      <c r="L79" s="41">
        <v>9</v>
      </c>
      <c r="M79" s="41">
        <v>10</v>
      </c>
      <c r="N79" s="204">
        <v>11</v>
      </c>
      <c r="O79" s="204">
        <v>11</v>
      </c>
      <c r="P79" s="204">
        <v>16</v>
      </c>
      <c r="Q79" s="204">
        <v>4</v>
      </c>
      <c r="R79" s="204">
        <v>7</v>
      </c>
      <c r="S79" s="214"/>
      <c r="U79" s="19"/>
      <c r="V79" s="48"/>
    </row>
    <row r="80" spans="1:22" x14ac:dyDescent="0.25">
      <c r="A80" s="36"/>
      <c r="B80" s="36" t="s">
        <v>10</v>
      </c>
      <c r="C80" s="226"/>
      <c r="D80" s="41"/>
      <c r="E80" s="41"/>
      <c r="F80" s="41">
        <v>13</v>
      </c>
      <c r="G80" s="41"/>
      <c r="H80" s="41">
        <v>4</v>
      </c>
      <c r="I80" s="41">
        <v>6</v>
      </c>
      <c r="J80" s="41">
        <v>11</v>
      </c>
      <c r="K80" s="41"/>
      <c r="L80" s="41">
        <v>7</v>
      </c>
      <c r="M80" s="41">
        <v>8</v>
      </c>
      <c r="N80" s="204">
        <v>6</v>
      </c>
      <c r="O80" s="204">
        <v>9</v>
      </c>
      <c r="P80" s="204">
        <v>15</v>
      </c>
      <c r="Q80" s="204">
        <v>3</v>
      </c>
      <c r="R80" s="204">
        <v>5</v>
      </c>
      <c r="S80" s="214"/>
      <c r="U80" s="19"/>
      <c r="V80" s="48"/>
    </row>
    <row r="81" spans="1:22" x14ac:dyDescent="0.25">
      <c r="A81" s="43"/>
      <c r="B81" s="36" t="s">
        <v>11</v>
      </c>
      <c r="C81" s="227"/>
      <c r="D81" s="41"/>
      <c r="E81" s="41"/>
      <c r="F81" s="41">
        <v>6</v>
      </c>
      <c r="G81" s="41">
        <v>3</v>
      </c>
      <c r="H81" s="41">
        <v>4</v>
      </c>
      <c r="I81" s="41">
        <v>7</v>
      </c>
      <c r="J81" s="41">
        <v>11</v>
      </c>
      <c r="K81" s="41">
        <v>4</v>
      </c>
      <c r="L81" s="41">
        <v>4</v>
      </c>
      <c r="M81" s="41">
        <v>3</v>
      </c>
      <c r="N81" s="204">
        <v>5</v>
      </c>
      <c r="O81" s="204">
        <v>8</v>
      </c>
      <c r="P81" s="204">
        <v>8</v>
      </c>
      <c r="Q81" s="204">
        <v>3</v>
      </c>
      <c r="R81" s="204">
        <v>5</v>
      </c>
      <c r="S81" s="214"/>
      <c r="U81" s="19"/>
      <c r="V81" s="48"/>
    </row>
    <row r="82" spans="1:22" x14ac:dyDescent="0.25">
      <c r="A82" s="36">
        <v>105773</v>
      </c>
      <c r="B82" s="42" t="s">
        <v>122</v>
      </c>
      <c r="C82" s="225" t="s">
        <v>110</v>
      </c>
      <c r="D82" s="40"/>
      <c r="E82" s="40"/>
      <c r="F82" s="41"/>
      <c r="G82" s="41"/>
      <c r="H82" s="41"/>
      <c r="I82" s="41"/>
      <c r="J82" s="41"/>
      <c r="K82" s="41"/>
      <c r="L82" s="41"/>
      <c r="M82" s="41">
        <v>0</v>
      </c>
      <c r="N82" s="204"/>
      <c r="O82" s="204"/>
      <c r="P82" s="204">
        <v>0</v>
      </c>
      <c r="Q82" s="204"/>
      <c r="R82" s="204"/>
      <c r="S82" s="214"/>
      <c r="U82" s="19"/>
      <c r="V82" s="48"/>
    </row>
    <row r="83" spans="1:22" x14ac:dyDescent="0.25">
      <c r="A83" s="36"/>
      <c r="B83" s="36" t="s">
        <v>9</v>
      </c>
      <c r="C83" s="226"/>
      <c r="D83" s="41"/>
      <c r="E83" s="41"/>
      <c r="F83" s="41"/>
      <c r="G83" s="41">
        <v>8</v>
      </c>
      <c r="H83" s="41">
        <v>10</v>
      </c>
      <c r="I83" s="41">
        <v>10</v>
      </c>
      <c r="J83" s="41"/>
      <c r="K83" s="41">
        <v>13</v>
      </c>
      <c r="L83" s="41">
        <v>2</v>
      </c>
      <c r="M83" s="41">
        <v>16</v>
      </c>
      <c r="N83" s="204">
        <v>8</v>
      </c>
      <c r="O83" s="204">
        <v>11</v>
      </c>
      <c r="P83" s="204">
        <v>8</v>
      </c>
      <c r="Q83" s="204">
        <v>7</v>
      </c>
      <c r="R83" s="204">
        <v>5</v>
      </c>
      <c r="S83" s="214"/>
      <c r="U83" s="19"/>
      <c r="V83" s="48"/>
    </row>
    <row r="84" spans="1:22" x14ac:dyDescent="0.25">
      <c r="A84" s="36"/>
      <c r="B84" s="36" t="s">
        <v>10</v>
      </c>
      <c r="C84" s="226"/>
      <c r="D84" s="41"/>
      <c r="E84" s="41"/>
      <c r="F84" s="41"/>
      <c r="G84" s="41">
        <v>6</v>
      </c>
      <c r="H84" s="41">
        <v>2</v>
      </c>
      <c r="I84" s="41">
        <v>10</v>
      </c>
      <c r="J84" s="41"/>
      <c r="K84" s="41">
        <v>8</v>
      </c>
      <c r="L84" s="41">
        <v>2</v>
      </c>
      <c r="M84" s="41">
        <v>10</v>
      </c>
      <c r="N84" s="204">
        <v>6</v>
      </c>
      <c r="O84" s="204">
        <v>8</v>
      </c>
      <c r="P84" s="204">
        <v>7</v>
      </c>
      <c r="Q84" s="204">
        <v>5</v>
      </c>
      <c r="R84" s="204">
        <v>1</v>
      </c>
      <c r="S84" s="214">
        <v>2</v>
      </c>
      <c r="U84" s="19"/>
      <c r="V84" s="48"/>
    </row>
    <row r="85" spans="1:22" x14ac:dyDescent="0.25">
      <c r="A85" s="36"/>
      <c r="B85" s="36" t="s">
        <v>11</v>
      </c>
      <c r="C85" s="227"/>
      <c r="D85" s="41"/>
      <c r="E85" s="41"/>
      <c r="F85" s="41"/>
      <c r="G85" s="41">
        <v>6</v>
      </c>
      <c r="H85" s="41">
        <v>1</v>
      </c>
      <c r="I85" s="41">
        <v>9</v>
      </c>
      <c r="J85" s="41">
        <v>1</v>
      </c>
      <c r="K85" s="41">
        <v>5</v>
      </c>
      <c r="L85" s="41">
        <v>1</v>
      </c>
      <c r="M85" s="41">
        <v>6</v>
      </c>
      <c r="N85" s="204">
        <v>4</v>
      </c>
      <c r="O85" s="204">
        <v>6</v>
      </c>
      <c r="P85" s="204">
        <v>4</v>
      </c>
      <c r="Q85" s="204">
        <v>5</v>
      </c>
      <c r="R85" s="204">
        <v>1</v>
      </c>
      <c r="S85" s="214"/>
      <c r="U85" s="19"/>
      <c r="V85" s="48"/>
    </row>
    <row r="86" spans="1:22" x14ac:dyDescent="0.25">
      <c r="A86" s="36">
        <v>20921</v>
      </c>
      <c r="B86" s="39" t="s">
        <v>123</v>
      </c>
      <c r="C86" s="225" t="s">
        <v>110</v>
      </c>
      <c r="D86" s="40"/>
      <c r="E86" s="40"/>
      <c r="F86" s="41"/>
      <c r="G86" s="41"/>
      <c r="H86" s="41"/>
      <c r="I86" s="41"/>
      <c r="J86" s="41"/>
      <c r="K86" s="41"/>
      <c r="L86" s="41"/>
      <c r="M86" s="41">
        <v>0</v>
      </c>
      <c r="N86" s="204"/>
      <c r="O86" s="204"/>
      <c r="P86" s="204">
        <v>0</v>
      </c>
      <c r="Q86" s="204"/>
      <c r="R86" s="204"/>
      <c r="S86" s="214"/>
      <c r="U86" s="19"/>
      <c r="V86" s="48"/>
    </row>
    <row r="87" spans="1:22" x14ac:dyDescent="0.25">
      <c r="A87" s="36"/>
      <c r="B87" s="36" t="s">
        <v>9</v>
      </c>
      <c r="C87" s="226"/>
      <c r="D87" s="41">
        <v>19</v>
      </c>
      <c r="E87" s="41">
        <v>18</v>
      </c>
      <c r="F87" s="41"/>
      <c r="G87" s="41">
        <v>5</v>
      </c>
      <c r="H87" s="41">
        <v>4</v>
      </c>
      <c r="I87" s="41">
        <v>10</v>
      </c>
      <c r="J87" s="41"/>
      <c r="K87" s="41">
        <v>4</v>
      </c>
      <c r="L87" s="41"/>
      <c r="M87" s="41">
        <v>0</v>
      </c>
      <c r="N87" s="204">
        <v>5</v>
      </c>
      <c r="O87" s="204">
        <v>14</v>
      </c>
      <c r="P87" s="204">
        <v>7</v>
      </c>
      <c r="Q87" s="204">
        <v>1</v>
      </c>
      <c r="R87" s="204">
        <v>3</v>
      </c>
      <c r="S87" s="214"/>
      <c r="U87" s="19"/>
      <c r="V87" s="48"/>
    </row>
    <row r="88" spans="1:22" x14ac:dyDescent="0.25">
      <c r="A88" s="36"/>
      <c r="B88" s="36" t="s">
        <v>10</v>
      </c>
      <c r="C88" s="226"/>
      <c r="D88" s="41">
        <v>12</v>
      </c>
      <c r="E88" s="41">
        <v>15</v>
      </c>
      <c r="F88" s="41"/>
      <c r="G88" s="41">
        <v>1</v>
      </c>
      <c r="H88" s="41">
        <v>2</v>
      </c>
      <c r="I88" s="41">
        <v>3</v>
      </c>
      <c r="J88" s="41"/>
      <c r="K88" s="41">
        <v>1</v>
      </c>
      <c r="L88" s="41"/>
      <c r="M88" s="41">
        <v>0</v>
      </c>
      <c r="N88" s="204">
        <v>4</v>
      </c>
      <c r="O88" s="204">
        <v>12</v>
      </c>
      <c r="P88" s="204">
        <v>5</v>
      </c>
      <c r="Q88" s="204">
        <v>1</v>
      </c>
      <c r="R88" s="204">
        <v>2</v>
      </c>
      <c r="S88" s="214"/>
      <c r="U88" s="19"/>
      <c r="V88" s="48"/>
    </row>
    <row r="89" spans="1:22" x14ac:dyDescent="0.25">
      <c r="A89" s="36"/>
      <c r="B89" s="36" t="s">
        <v>11</v>
      </c>
      <c r="C89" s="227"/>
      <c r="D89" s="41"/>
      <c r="E89" s="41"/>
      <c r="F89" s="41"/>
      <c r="G89" s="41">
        <v>6</v>
      </c>
      <c r="H89" s="41">
        <v>4</v>
      </c>
      <c r="I89" s="41">
        <v>2</v>
      </c>
      <c r="J89" s="41">
        <v>1</v>
      </c>
      <c r="K89" s="41"/>
      <c r="L89" s="41"/>
      <c r="M89" s="41">
        <v>0</v>
      </c>
      <c r="N89" s="204">
        <v>4</v>
      </c>
      <c r="O89" s="204">
        <v>10</v>
      </c>
      <c r="P89" s="204">
        <v>4</v>
      </c>
      <c r="Q89" s="204">
        <v>1</v>
      </c>
      <c r="R89" s="204">
        <v>1</v>
      </c>
      <c r="U89" s="19"/>
      <c r="V89" s="48"/>
    </row>
    <row r="90" spans="1:22" x14ac:dyDescent="0.25">
      <c r="A90" s="36">
        <v>90361</v>
      </c>
      <c r="B90" s="39" t="s">
        <v>124</v>
      </c>
      <c r="C90" s="225" t="s">
        <v>125</v>
      </c>
      <c r="D90" s="40"/>
      <c r="E90" s="40"/>
      <c r="F90" s="41"/>
      <c r="G90" s="41"/>
      <c r="H90" s="41"/>
      <c r="I90" s="41"/>
      <c r="J90" s="41"/>
      <c r="K90" s="41"/>
      <c r="L90" s="41"/>
      <c r="M90" s="41">
        <v>0</v>
      </c>
      <c r="N90" s="204"/>
      <c r="O90" s="204"/>
      <c r="P90" s="204">
        <v>0</v>
      </c>
      <c r="Q90" s="204"/>
      <c r="R90" s="204"/>
      <c r="U90" s="19"/>
      <c r="V90" s="48"/>
    </row>
    <row r="91" spans="1:22" x14ac:dyDescent="0.25">
      <c r="A91" s="36"/>
      <c r="B91" s="36" t="s">
        <v>9</v>
      </c>
      <c r="C91" s="226"/>
      <c r="D91" s="41">
        <v>7</v>
      </c>
      <c r="E91" s="41"/>
      <c r="F91" s="41">
        <v>7</v>
      </c>
      <c r="G91" s="41"/>
      <c r="H91" s="41">
        <v>8</v>
      </c>
      <c r="I91" s="41"/>
      <c r="J91" s="41">
        <v>2</v>
      </c>
      <c r="K91" s="41"/>
      <c r="L91" s="41">
        <v>2</v>
      </c>
      <c r="M91" s="41">
        <v>0</v>
      </c>
      <c r="N91" s="204">
        <v>2</v>
      </c>
      <c r="O91" s="204">
        <v>2</v>
      </c>
      <c r="P91" s="204">
        <v>3</v>
      </c>
      <c r="Q91" s="204">
        <v>0</v>
      </c>
      <c r="R91" s="204">
        <v>2</v>
      </c>
      <c r="U91" s="19"/>
      <c r="V91" s="48"/>
    </row>
    <row r="92" spans="1:22" x14ac:dyDescent="0.25">
      <c r="A92" s="36"/>
      <c r="B92" s="36" t="s">
        <v>10</v>
      </c>
      <c r="C92" s="226"/>
      <c r="D92" s="41">
        <v>6</v>
      </c>
      <c r="E92" s="41"/>
      <c r="F92" s="41">
        <v>6</v>
      </c>
      <c r="G92" s="41"/>
      <c r="H92" s="41">
        <v>5</v>
      </c>
      <c r="I92" s="41"/>
      <c r="J92" s="41">
        <v>2</v>
      </c>
      <c r="K92" s="41"/>
      <c r="L92" s="41">
        <v>2</v>
      </c>
      <c r="M92" s="41">
        <v>0</v>
      </c>
      <c r="N92" s="204">
        <v>1</v>
      </c>
      <c r="O92" s="204">
        <v>2</v>
      </c>
      <c r="P92" s="204">
        <v>2</v>
      </c>
      <c r="Q92" s="204">
        <v>0</v>
      </c>
      <c r="R92" s="204">
        <v>1</v>
      </c>
      <c r="U92" s="19"/>
      <c r="V92" s="48"/>
    </row>
    <row r="93" spans="1:22" x14ac:dyDescent="0.25">
      <c r="A93" s="36"/>
      <c r="B93" s="36" t="s">
        <v>11</v>
      </c>
      <c r="C93" s="227"/>
      <c r="D93" s="41"/>
      <c r="E93" s="41"/>
      <c r="F93" s="41">
        <v>4</v>
      </c>
      <c r="G93" s="41"/>
      <c r="H93" s="41">
        <v>9</v>
      </c>
      <c r="I93" s="41">
        <v>1</v>
      </c>
      <c r="J93" s="41">
        <v>3</v>
      </c>
      <c r="K93" s="41"/>
      <c r="L93" s="41">
        <v>3</v>
      </c>
      <c r="M93" s="41">
        <v>0</v>
      </c>
      <c r="N93" s="204">
        <v>1</v>
      </c>
      <c r="O93" s="204">
        <v>2</v>
      </c>
      <c r="P93" s="204">
        <v>0</v>
      </c>
      <c r="Q93" s="204">
        <v>1</v>
      </c>
      <c r="R93" s="204">
        <v>0</v>
      </c>
      <c r="U93" s="19"/>
      <c r="V93" s="48"/>
    </row>
    <row r="94" spans="1:22" x14ac:dyDescent="0.25">
      <c r="A94" s="36">
        <v>104868</v>
      </c>
      <c r="B94" s="39" t="s">
        <v>126</v>
      </c>
      <c r="C94" s="225" t="s">
        <v>110</v>
      </c>
      <c r="D94" s="40"/>
      <c r="E94" s="40"/>
      <c r="F94" s="41"/>
      <c r="G94" s="41"/>
      <c r="H94" s="41"/>
      <c r="I94" s="41"/>
      <c r="J94" s="41"/>
      <c r="K94" s="41"/>
      <c r="L94" s="41"/>
      <c r="M94" s="41">
        <v>0</v>
      </c>
      <c r="N94" s="204"/>
      <c r="O94" s="204"/>
      <c r="P94" s="204">
        <v>0</v>
      </c>
      <c r="Q94" s="204"/>
      <c r="R94" s="204"/>
      <c r="U94" s="19"/>
      <c r="V94" s="48"/>
    </row>
    <row r="95" spans="1:22" x14ac:dyDescent="0.25">
      <c r="A95" s="36"/>
      <c r="B95" s="36" t="s">
        <v>9</v>
      </c>
      <c r="C95" s="226"/>
      <c r="D95" s="41"/>
      <c r="E95" s="41"/>
      <c r="F95" s="41">
        <v>10</v>
      </c>
      <c r="G95" s="41"/>
      <c r="H95" s="41">
        <v>7</v>
      </c>
      <c r="I95" s="41"/>
      <c r="J95" s="41">
        <v>4</v>
      </c>
      <c r="K95" s="41"/>
      <c r="L95" s="41">
        <v>6</v>
      </c>
      <c r="M95" s="41">
        <v>2</v>
      </c>
      <c r="N95" s="204">
        <v>7</v>
      </c>
      <c r="O95" s="204">
        <v>7</v>
      </c>
      <c r="P95" s="204">
        <v>2</v>
      </c>
      <c r="Q95" s="204">
        <v>1</v>
      </c>
      <c r="R95" s="204">
        <v>3</v>
      </c>
      <c r="U95" s="19"/>
      <c r="V95" s="48"/>
    </row>
    <row r="96" spans="1:22" x14ac:dyDescent="0.25">
      <c r="A96" s="36"/>
      <c r="B96" s="36" t="s">
        <v>10</v>
      </c>
      <c r="C96" s="226"/>
      <c r="D96" s="41"/>
      <c r="E96" s="41"/>
      <c r="F96" s="41">
        <v>7</v>
      </c>
      <c r="G96" s="41"/>
      <c r="H96" s="41">
        <v>7</v>
      </c>
      <c r="I96" s="41"/>
      <c r="J96" s="41">
        <v>2</v>
      </c>
      <c r="K96" s="41"/>
      <c r="L96" s="41">
        <v>5</v>
      </c>
      <c r="M96" s="41">
        <v>1</v>
      </c>
      <c r="N96" s="204">
        <v>6</v>
      </c>
      <c r="O96" s="204">
        <v>6</v>
      </c>
      <c r="P96" s="204">
        <v>2</v>
      </c>
      <c r="Q96" s="204">
        <v>0</v>
      </c>
      <c r="R96" s="204">
        <v>2</v>
      </c>
      <c r="U96" s="19"/>
      <c r="V96" s="48"/>
    </row>
    <row r="97" spans="1:22" x14ac:dyDescent="0.25">
      <c r="A97" s="36"/>
      <c r="B97" s="36" t="s">
        <v>11</v>
      </c>
      <c r="C97" s="227"/>
      <c r="D97" s="41"/>
      <c r="E97" s="41"/>
      <c r="F97" s="41">
        <v>1</v>
      </c>
      <c r="G97" s="41"/>
      <c r="H97" s="41">
        <v>7</v>
      </c>
      <c r="I97" s="41"/>
      <c r="J97" s="41">
        <v>2</v>
      </c>
      <c r="K97" s="41">
        <v>1</v>
      </c>
      <c r="L97" s="41">
        <v>3</v>
      </c>
      <c r="M97" s="41">
        <v>1</v>
      </c>
      <c r="N97" s="204">
        <v>3</v>
      </c>
      <c r="O97" s="204">
        <v>1</v>
      </c>
      <c r="P97" s="204">
        <v>2</v>
      </c>
      <c r="Q97" s="204">
        <v>0</v>
      </c>
      <c r="R97" s="204">
        <v>2</v>
      </c>
      <c r="U97" s="19"/>
      <c r="V97" s="48"/>
    </row>
    <row r="98" spans="1:22" x14ac:dyDescent="0.25">
      <c r="A98" s="36">
        <v>108944</v>
      </c>
      <c r="B98" s="39" t="s">
        <v>639</v>
      </c>
      <c r="C98" s="225" t="s">
        <v>110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204"/>
      <c r="O98" s="204"/>
      <c r="P98" s="204">
        <v>0</v>
      </c>
      <c r="Q98" s="204"/>
      <c r="R98" s="204"/>
      <c r="U98" s="19"/>
      <c r="V98" s="48"/>
    </row>
    <row r="99" spans="1:22" x14ac:dyDescent="0.25">
      <c r="A99" s="36"/>
      <c r="B99" s="36" t="s">
        <v>9</v>
      </c>
      <c r="C99" s="226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204">
        <v>1</v>
      </c>
      <c r="O99" s="204">
        <v>1</v>
      </c>
      <c r="P99" s="204">
        <v>18</v>
      </c>
      <c r="Q99" s="204">
        <v>3</v>
      </c>
      <c r="R99" s="204">
        <v>2</v>
      </c>
      <c r="U99" s="19"/>
      <c r="V99" s="48"/>
    </row>
    <row r="100" spans="1:22" x14ac:dyDescent="0.25">
      <c r="A100" s="36"/>
      <c r="B100" s="36" t="s">
        <v>10</v>
      </c>
      <c r="C100" s="226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204">
        <v>1</v>
      </c>
      <c r="O100" s="204">
        <v>1</v>
      </c>
      <c r="P100" s="204">
        <v>17</v>
      </c>
      <c r="Q100" s="204">
        <v>2</v>
      </c>
      <c r="R100" s="204">
        <v>1</v>
      </c>
      <c r="U100" s="19"/>
      <c r="V100" s="48"/>
    </row>
    <row r="101" spans="1:22" x14ac:dyDescent="0.25">
      <c r="A101" s="36"/>
      <c r="B101" s="36" t="s">
        <v>11</v>
      </c>
      <c r="C101" s="227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204"/>
      <c r="O101" s="204"/>
      <c r="P101" s="204">
        <v>14</v>
      </c>
      <c r="Q101" s="204">
        <v>1</v>
      </c>
      <c r="R101" s="204">
        <v>1</v>
      </c>
      <c r="U101" s="19"/>
      <c r="V101" s="48"/>
    </row>
    <row r="102" spans="1:22" x14ac:dyDescent="0.25">
      <c r="A102" s="36">
        <v>103177</v>
      </c>
      <c r="B102" s="39" t="s">
        <v>127</v>
      </c>
      <c r="C102" s="225" t="s">
        <v>110</v>
      </c>
      <c r="D102" s="40"/>
      <c r="E102" s="40"/>
      <c r="F102" s="41"/>
      <c r="G102" s="41"/>
      <c r="H102" s="41"/>
      <c r="I102" s="41"/>
      <c r="J102" s="41"/>
      <c r="K102" s="41"/>
      <c r="L102" s="41"/>
      <c r="M102" s="41">
        <v>0</v>
      </c>
      <c r="N102" s="204"/>
      <c r="O102" s="204"/>
      <c r="P102" s="204">
        <v>0</v>
      </c>
      <c r="Q102" s="204"/>
      <c r="R102" s="204"/>
      <c r="U102" s="19"/>
      <c r="V102" s="48"/>
    </row>
    <row r="103" spans="1:22" x14ac:dyDescent="0.25">
      <c r="A103" s="36"/>
      <c r="B103" s="36" t="s">
        <v>9</v>
      </c>
      <c r="C103" s="226"/>
      <c r="D103" s="41">
        <v>5</v>
      </c>
      <c r="E103" s="41">
        <v>14</v>
      </c>
      <c r="F103" s="41">
        <v>15</v>
      </c>
      <c r="G103" s="41">
        <v>10</v>
      </c>
      <c r="H103" s="41">
        <v>7</v>
      </c>
      <c r="I103" s="41">
        <v>15</v>
      </c>
      <c r="J103" s="41">
        <v>2</v>
      </c>
      <c r="K103" s="41">
        <v>5</v>
      </c>
      <c r="L103" s="41">
        <v>6</v>
      </c>
      <c r="M103" s="41">
        <v>4</v>
      </c>
      <c r="N103" s="204">
        <v>5</v>
      </c>
      <c r="O103" s="204">
        <v>9</v>
      </c>
      <c r="P103" s="204">
        <v>4</v>
      </c>
      <c r="Q103" s="204">
        <v>0</v>
      </c>
      <c r="R103" s="204">
        <v>11</v>
      </c>
      <c r="U103" s="19"/>
      <c r="V103" s="48"/>
    </row>
    <row r="104" spans="1:22" x14ac:dyDescent="0.25">
      <c r="A104" s="36"/>
      <c r="B104" s="36" t="s">
        <v>10</v>
      </c>
      <c r="C104" s="226"/>
      <c r="D104" s="41">
        <v>3</v>
      </c>
      <c r="E104" s="41">
        <v>11</v>
      </c>
      <c r="F104" s="41">
        <v>14</v>
      </c>
      <c r="G104" s="41">
        <v>8</v>
      </c>
      <c r="H104" s="41">
        <v>1</v>
      </c>
      <c r="I104" s="41">
        <v>9</v>
      </c>
      <c r="J104" s="41">
        <v>2</v>
      </c>
      <c r="K104" s="41">
        <v>4</v>
      </c>
      <c r="L104" s="41">
        <v>5</v>
      </c>
      <c r="M104" s="41">
        <v>4</v>
      </c>
      <c r="N104" s="204">
        <v>4</v>
      </c>
      <c r="O104" s="204">
        <v>8</v>
      </c>
      <c r="P104" s="204">
        <v>2</v>
      </c>
      <c r="Q104" s="204">
        <v>0</v>
      </c>
      <c r="R104" s="204">
        <v>10</v>
      </c>
      <c r="U104" s="19"/>
      <c r="V104" s="48"/>
    </row>
    <row r="105" spans="1:22" x14ac:dyDescent="0.25">
      <c r="A105" s="36"/>
      <c r="B105" s="36" t="s">
        <v>11</v>
      </c>
      <c r="C105" s="227"/>
      <c r="D105" s="41"/>
      <c r="E105" s="41"/>
      <c r="F105" s="41">
        <v>11</v>
      </c>
      <c r="G105" s="41">
        <v>12</v>
      </c>
      <c r="H105" s="41">
        <v>7</v>
      </c>
      <c r="I105" s="41">
        <v>6</v>
      </c>
      <c r="J105" s="41">
        <v>6</v>
      </c>
      <c r="K105" s="41">
        <v>5</v>
      </c>
      <c r="L105" s="41">
        <v>3</v>
      </c>
      <c r="M105" s="41">
        <v>4</v>
      </c>
      <c r="N105" s="204">
        <v>2</v>
      </c>
      <c r="O105" s="204">
        <v>4</v>
      </c>
      <c r="P105" s="204">
        <v>3</v>
      </c>
      <c r="Q105" s="204">
        <v>0</v>
      </c>
      <c r="R105" s="204">
        <v>6</v>
      </c>
      <c r="U105" s="19"/>
      <c r="V105" s="48"/>
    </row>
    <row r="106" spans="1:22" x14ac:dyDescent="0.25">
      <c r="A106" s="36">
        <v>105462</v>
      </c>
      <c r="B106" s="39" t="s">
        <v>128</v>
      </c>
      <c r="C106" s="225" t="s">
        <v>110</v>
      </c>
      <c r="D106" s="40"/>
      <c r="E106" s="40"/>
      <c r="F106" s="41"/>
      <c r="G106" s="41"/>
      <c r="H106" s="41"/>
      <c r="I106" s="41"/>
      <c r="J106" s="41"/>
      <c r="K106" s="41"/>
      <c r="L106" s="41"/>
      <c r="M106" s="41">
        <v>0</v>
      </c>
      <c r="N106" s="204"/>
      <c r="O106" s="204"/>
      <c r="P106" s="204">
        <v>0</v>
      </c>
      <c r="Q106" s="204"/>
      <c r="R106" s="204"/>
      <c r="U106" s="19"/>
      <c r="V106" s="48"/>
    </row>
    <row r="107" spans="1:22" x14ac:dyDescent="0.25">
      <c r="A107" s="36"/>
      <c r="B107" s="36" t="s">
        <v>9</v>
      </c>
      <c r="C107" s="226"/>
      <c r="D107" s="41"/>
      <c r="E107" s="41"/>
      <c r="F107" s="41">
        <v>8</v>
      </c>
      <c r="G107" s="41">
        <v>8</v>
      </c>
      <c r="H107" s="41">
        <v>4</v>
      </c>
      <c r="I107" s="41">
        <v>6</v>
      </c>
      <c r="J107" s="41">
        <v>6</v>
      </c>
      <c r="K107" s="41">
        <v>7</v>
      </c>
      <c r="L107" s="41">
        <v>6</v>
      </c>
      <c r="M107" s="41">
        <v>3</v>
      </c>
      <c r="N107" s="204">
        <v>1</v>
      </c>
      <c r="O107" s="204">
        <v>3</v>
      </c>
      <c r="P107" s="204">
        <v>3</v>
      </c>
      <c r="Q107" s="204">
        <v>3</v>
      </c>
      <c r="R107" s="204">
        <v>1</v>
      </c>
      <c r="U107" s="19"/>
      <c r="V107" s="48"/>
    </row>
    <row r="108" spans="1:22" x14ac:dyDescent="0.25">
      <c r="A108" s="36"/>
      <c r="B108" s="36" t="s">
        <v>10</v>
      </c>
      <c r="C108" s="226"/>
      <c r="D108" s="41"/>
      <c r="E108" s="41"/>
      <c r="F108" s="41">
        <v>5</v>
      </c>
      <c r="G108" s="41">
        <v>7</v>
      </c>
      <c r="H108" s="41">
        <v>4</v>
      </c>
      <c r="I108" s="41">
        <v>6</v>
      </c>
      <c r="J108" s="41">
        <v>6</v>
      </c>
      <c r="K108" s="41">
        <v>6</v>
      </c>
      <c r="L108" s="41">
        <v>5</v>
      </c>
      <c r="M108" s="41">
        <v>3</v>
      </c>
      <c r="N108" s="204">
        <v>1</v>
      </c>
      <c r="O108" s="204">
        <v>2</v>
      </c>
      <c r="P108" s="204">
        <v>3</v>
      </c>
      <c r="Q108" s="204">
        <v>2</v>
      </c>
      <c r="R108" s="204">
        <v>0</v>
      </c>
      <c r="U108" s="19"/>
      <c r="V108" s="48"/>
    </row>
    <row r="109" spans="1:22" x14ac:dyDescent="0.25">
      <c r="A109" s="36"/>
      <c r="B109" s="36" t="s">
        <v>11</v>
      </c>
      <c r="C109" s="227"/>
      <c r="D109" s="41"/>
      <c r="E109" s="41"/>
      <c r="F109" s="41">
        <v>4</v>
      </c>
      <c r="G109" s="41">
        <v>7</v>
      </c>
      <c r="H109" s="41">
        <v>4</v>
      </c>
      <c r="I109" s="41">
        <v>5</v>
      </c>
      <c r="J109" s="41">
        <v>5</v>
      </c>
      <c r="K109" s="41">
        <v>7</v>
      </c>
      <c r="L109" s="41">
        <v>4</v>
      </c>
      <c r="M109" s="41">
        <v>3</v>
      </c>
      <c r="N109" s="204">
        <v>1</v>
      </c>
      <c r="O109" s="204">
        <v>1</v>
      </c>
      <c r="P109" s="204">
        <v>3</v>
      </c>
      <c r="Q109" s="204">
        <v>0</v>
      </c>
      <c r="R109" s="204">
        <v>0</v>
      </c>
      <c r="U109" s="19"/>
      <c r="V109" s="48"/>
    </row>
    <row r="110" spans="1:22" x14ac:dyDescent="0.25">
      <c r="A110" s="36">
        <v>103118</v>
      </c>
      <c r="B110" s="39" t="s">
        <v>129</v>
      </c>
      <c r="C110" s="225" t="s">
        <v>110</v>
      </c>
      <c r="D110" s="40"/>
      <c r="E110" s="40"/>
      <c r="F110" s="41"/>
      <c r="G110" s="41"/>
      <c r="H110" s="41"/>
      <c r="I110" s="41"/>
      <c r="J110" s="41"/>
      <c r="K110" s="41"/>
      <c r="L110" s="41"/>
      <c r="M110" s="41">
        <v>0</v>
      </c>
      <c r="N110" s="204"/>
      <c r="O110" s="204"/>
      <c r="P110" s="204">
        <v>0</v>
      </c>
      <c r="Q110" s="204"/>
      <c r="R110" s="204"/>
      <c r="U110" s="19"/>
      <c r="V110" s="48"/>
    </row>
    <row r="111" spans="1:22" x14ac:dyDescent="0.25">
      <c r="A111" s="36"/>
      <c r="B111" s="36" t="s">
        <v>9</v>
      </c>
      <c r="C111" s="226"/>
      <c r="D111" s="41">
        <v>1</v>
      </c>
      <c r="E111" s="41">
        <v>7</v>
      </c>
      <c r="F111" s="41">
        <v>9</v>
      </c>
      <c r="G111" s="41">
        <v>5</v>
      </c>
      <c r="H111" s="41">
        <v>6</v>
      </c>
      <c r="I111" s="41">
        <v>5</v>
      </c>
      <c r="J111" s="41">
        <v>9</v>
      </c>
      <c r="K111" s="41">
        <v>9</v>
      </c>
      <c r="L111" s="41">
        <v>8</v>
      </c>
      <c r="M111" s="41">
        <v>10</v>
      </c>
      <c r="N111" s="204">
        <v>5</v>
      </c>
      <c r="O111" s="204">
        <v>11</v>
      </c>
      <c r="P111" s="204">
        <v>5</v>
      </c>
      <c r="Q111" s="204">
        <v>6</v>
      </c>
      <c r="R111" s="204">
        <v>2</v>
      </c>
      <c r="U111" s="19"/>
      <c r="V111" s="48"/>
    </row>
    <row r="112" spans="1:22" x14ac:dyDescent="0.25">
      <c r="A112" s="36"/>
      <c r="B112" s="36" t="s">
        <v>10</v>
      </c>
      <c r="C112" s="226"/>
      <c r="D112" s="41">
        <v>9</v>
      </c>
      <c r="E112" s="41">
        <v>7</v>
      </c>
      <c r="F112" s="41">
        <v>9</v>
      </c>
      <c r="G112" s="41">
        <v>4</v>
      </c>
      <c r="H112" s="41">
        <v>5</v>
      </c>
      <c r="I112" s="41">
        <v>5</v>
      </c>
      <c r="J112" s="41">
        <v>9</v>
      </c>
      <c r="K112" s="41">
        <v>6</v>
      </c>
      <c r="L112" s="41">
        <v>6</v>
      </c>
      <c r="M112" s="41">
        <v>8</v>
      </c>
      <c r="N112" s="204">
        <v>5</v>
      </c>
      <c r="O112" s="204">
        <v>10</v>
      </c>
      <c r="P112" s="204">
        <v>5</v>
      </c>
      <c r="Q112" s="204">
        <v>5</v>
      </c>
      <c r="R112" s="204">
        <v>1</v>
      </c>
      <c r="U112" s="19"/>
      <c r="V112" s="48"/>
    </row>
    <row r="113" spans="1:22" x14ac:dyDescent="0.25">
      <c r="A113" s="36"/>
      <c r="B113" s="36" t="s">
        <v>11</v>
      </c>
      <c r="C113" s="227"/>
      <c r="D113" s="41"/>
      <c r="E113" s="41"/>
      <c r="F113" s="41">
        <v>7</v>
      </c>
      <c r="G113" s="41">
        <v>6</v>
      </c>
      <c r="H113" s="41">
        <v>8</v>
      </c>
      <c r="I113" s="41">
        <v>7</v>
      </c>
      <c r="J113" s="41">
        <v>9</v>
      </c>
      <c r="K113" s="41">
        <v>8</v>
      </c>
      <c r="L113" s="41">
        <v>4</v>
      </c>
      <c r="M113" s="41">
        <v>6</v>
      </c>
      <c r="N113" s="204">
        <v>4</v>
      </c>
      <c r="O113" s="204">
        <v>6</v>
      </c>
      <c r="P113" s="204">
        <v>2</v>
      </c>
      <c r="Q113" s="204">
        <v>3</v>
      </c>
      <c r="R113" s="204">
        <v>1</v>
      </c>
      <c r="U113" s="19"/>
      <c r="V113" s="48"/>
    </row>
    <row r="114" spans="1:22" x14ac:dyDescent="0.25">
      <c r="A114" s="36">
        <v>105974</v>
      </c>
      <c r="B114" s="39" t="s">
        <v>130</v>
      </c>
      <c r="C114" s="229" t="s">
        <v>110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>
        <v>0</v>
      </c>
      <c r="N114" s="204"/>
      <c r="O114" s="204"/>
      <c r="P114" s="204">
        <v>0</v>
      </c>
      <c r="Q114" s="204"/>
      <c r="R114" s="204"/>
      <c r="U114" s="19"/>
      <c r="V114" s="48"/>
    </row>
    <row r="115" spans="1:22" x14ac:dyDescent="0.25">
      <c r="A115" s="36"/>
      <c r="B115" s="36" t="s">
        <v>9</v>
      </c>
      <c r="C115" s="230"/>
      <c r="D115" s="41"/>
      <c r="E115" s="41"/>
      <c r="F115" s="41"/>
      <c r="G115" s="41"/>
      <c r="H115" s="41">
        <v>20</v>
      </c>
      <c r="I115" s="41">
        <v>9</v>
      </c>
      <c r="J115" s="41">
        <v>20</v>
      </c>
      <c r="K115" s="41">
        <v>22</v>
      </c>
      <c r="L115" s="41">
        <v>25</v>
      </c>
      <c r="M115" s="41">
        <v>23</v>
      </c>
      <c r="N115" s="204">
        <v>17</v>
      </c>
      <c r="O115" s="204">
        <v>9</v>
      </c>
      <c r="P115" s="204">
        <v>16</v>
      </c>
      <c r="Q115" s="204">
        <v>80</v>
      </c>
      <c r="R115" s="204">
        <v>10</v>
      </c>
      <c r="U115" s="19"/>
      <c r="V115" s="48"/>
    </row>
    <row r="116" spans="1:22" x14ac:dyDescent="0.25">
      <c r="A116" s="36"/>
      <c r="B116" s="36" t="s">
        <v>10</v>
      </c>
      <c r="C116" s="230"/>
      <c r="D116" s="41"/>
      <c r="E116" s="41"/>
      <c r="F116" s="41"/>
      <c r="G116" s="41"/>
      <c r="H116" s="41">
        <v>14</v>
      </c>
      <c r="I116" s="41">
        <v>6</v>
      </c>
      <c r="J116" s="41">
        <v>20</v>
      </c>
      <c r="K116" s="41">
        <v>20</v>
      </c>
      <c r="L116" s="41">
        <v>20</v>
      </c>
      <c r="M116" s="41">
        <v>17</v>
      </c>
      <c r="N116" s="204">
        <v>15</v>
      </c>
      <c r="O116" s="204">
        <v>7</v>
      </c>
      <c r="P116" s="204">
        <v>16</v>
      </c>
      <c r="Q116" s="204">
        <v>51</v>
      </c>
      <c r="R116" s="204">
        <v>9</v>
      </c>
      <c r="U116" s="19"/>
      <c r="V116" s="48"/>
    </row>
    <row r="117" spans="1:22" x14ac:dyDescent="0.25">
      <c r="A117" s="36"/>
      <c r="B117" s="36" t="s">
        <v>11</v>
      </c>
      <c r="C117" s="231"/>
      <c r="D117" s="41"/>
      <c r="E117" s="41"/>
      <c r="F117" s="41"/>
      <c r="G117" s="41"/>
      <c r="H117" s="41">
        <v>14</v>
      </c>
      <c r="I117" s="41">
        <v>4</v>
      </c>
      <c r="J117" s="41">
        <v>13</v>
      </c>
      <c r="K117" s="41">
        <v>17</v>
      </c>
      <c r="L117" s="41">
        <v>18</v>
      </c>
      <c r="M117" s="41">
        <v>13</v>
      </c>
      <c r="N117" s="204">
        <v>6</v>
      </c>
      <c r="O117" s="204">
        <v>8</v>
      </c>
      <c r="P117" s="204">
        <v>11</v>
      </c>
      <c r="Q117" s="204">
        <v>20</v>
      </c>
      <c r="R117" s="204">
        <v>7</v>
      </c>
      <c r="U117" s="19"/>
      <c r="V117" s="48"/>
    </row>
    <row r="118" spans="1:22" x14ac:dyDescent="0.25">
      <c r="A118" s="36">
        <v>102747</v>
      </c>
      <c r="B118" s="39" t="s">
        <v>131</v>
      </c>
      <c r="C118" s="225" t="s">
        <v>110</v>
      </c>
      <c r="D118" s="40"/>
      <c r="E118" s="40"/>
      <c r="F118" s="41"/>
      <c r="G118" s="41"/>
      <c r="H118" s="41"/>
      <c r="I118" s="41"/>
      <c r="J118" s="41"/>
      <c r="K118" s="41"/>
      <c r="L118" s="41"/>
      <c r="M118" s="41">
        <v>0</v>
      </c>
      <c r="N118" s="204"/>
      <c r="O118" s="204"/>
      <c r="P118" s="204">
        <v>0</v>
      </c>
      <c r="Q118" s="204"/>
      <c r="R118" s="204"/>
      <c r="U118" s="19"/>
      <c r="V118" s="48"/>
    </row>
    <row r="119" spans="1:22" x14ac:dyDescent="0.25">
      <c r="A119" s="36"/>
      <c r="B119" s="36" t="s">
        <v>9</v>
      </c>
      <c r="C119" s="226"/>
      <c r="D119" s="41">
        <v>9</v>
      </c>
      <c r="E119" s="41">
        <v>14</v>
      </c>
      <c r="F119" s="41">
        <v>8</v>
      </c>
      <c r="G119" s="41">
        <v>8</v>
      </c>
      <c r="H119" s="41">
        <v>5</v>
      </c>
      <c r="I119" s="41">
        <v>6</v>
      </c>
      <c r="J119" s="41">
        <v>6</v>
      </c>
      <c r="K119" s="41">
        <v>1</v>
      </c>
      <c r="L119" s="41">
        <v>7</v>
      </c>
      <c r="M119" s="41">
        <v>8</v>
      </c>
      <c r="N119" s="204">
        <v>9</v>
      </c>
      <c r="O119" s="204">
        <v>4</v>
      </c>
      <c r="P119" s="204">
        <v>6</v>
      </c>
      <c r="Q119" s="204"/>
      <c r="R119" s="204"/>
      <c r="U119" s="19"/>
      <c r="V119" s="48"/>
    </row>
    <row r="120" spans="1:22" x14ac:dyDescent="0.25">
      <c r="A120" s="36"/>
      <c r="B120" s="36" t="s">
        <v>10</v>
      </c>
      <c r="C120" s="226"/>
      <c r="D120" s="41">
        <v>9</v>
      </c>
      <c r="E120" s="41">
        <v>1</v>
      </c>
      <c r="F120" s="41">
        <v>6</v>
      </c>
      <c r="G120" s="41">
        <v>4</v>
      </c>
      <c r="H120" s="41">
        <v>5</v>
      </c>
      <c r="I120" s="41">
        <v>4</v>
      </c>
      <c r="J120" s="41">
        <v>6</v>
      </c>
      <c r="K120" s="41">
        <v>1</v>
      </c>
      <c r="L120" s="41">
        <v>6</v>
      </c>
      <c r="M120" s="41">
        <v>7</v>
      </c>
      <c r="N120" s="204">
        <v>5</v>
      </c>
      <c r="O120" s="204">
        <v>3</v>
      </c>
      <c r="P120" s="204">
        <v>6</v>
      </c>
      <c r="Q120" s="204"/>
      <c r="R120" s="204"/>
      <c r="U120" s="19"/>
      <c r="V120" s="48"/>
    </row>
    <row r="121" spans="1:22" x14ac:dyDescent="0.25">
      <c r="A121" s="36"/>
      <c r="B121" s="36" t="s">
        <v>11</v>
      </c>
      <c r="C121" s="227"/>
      <c r="D121" s="41"/>
      <c r="E121" s="41"/>
      <c r="F121" s="41">
        <v>18</v>
      </c>
      <c r="G121" s="41">
        <v>13</v>
      </c>
      <c r="H121" s="41">
        <v>7</v>
      </c>
      <c r="I121" s="41">
        <v>6</v>
      </c>
      <c r="J121" s="41">
        <v>7</v>
      </c>
      <c r="K121" s="41">
        <v>4</v>
      </c>
      <c r="L121" s="41">
        <v>8</v>
      </c>
      <c r="M121" s="41">
        <v>4</v>
      </c>
      <c r="N121" s="204">
        <v>4</v>
      </c>
      <c r="O121" s="204">
        <v>3</v>
      </c>
      <c r="P121" s="204">
        <v>5</v>
      </c>
      <c r="Q121" s="204"/>
      <c r="R121" s="204"/>
      <c r="U121" s="19"/>
      <c r="V121" s="48"/>
    </row>
    <row r="122" spans="1:22" x14ac:dyDescent="0.25">
      <c r="A122" s="36">
        <v>106208</v>
      </c>
      <c r="B122" s="39" t="s">
        <v>132</v>
      </c>
      <c r="C122" s="225" t="s">
        <v>110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>
        <v>0</v>
      </c>
      <c r="N122" s="204"/>
      <c r="O122" s="204"/>
      <c r="P122" s="204">
        <v>0</v>
      </c>
      <c r="Q122" s="204"/>
      <c r="R122" s="204"/>
      <c r="U122" s="19"/>
      <c r="V122" s="48"/>
    </row>
    <row r="123" spans="1:22" x14ac:dyDescent="0.25">
      <c r="A123" s="87"/>
      <c r="B123" s="36" t="s">
        <v>9</v>
      </c>
      <c r="C123" s="226"/>
      <c r="D123" s="41"/>
      <c r="E123" s="41"/>
      <c r="F123" s="41"/>
      <c r="G123" s="41"/>
      <c r="H123" s="41">
        <v>1</v>
      </c>
      <c r="I123" s="41">
        <v>1</v>
      </c>
      <c r="J123" s="41">
        <v>6</v>
      </c>
      <c r="K123" s="41">
        <v>4</v>
      </c>
      <c r="L123" s="41">
        <v>7</v>
      </c>
      <c r="M123" s="41">
        <v>2</v>
      </c>
      <c r="N123" s="204"/>
      <c r="O123" s="204">
        <v>4</v>
      </c>
      <c r="P123" s="204">
        <v>0</v>
      </c>
      <c r="Q123" s="204"/>
      <c r="R123" s="204"/>
      <c r="U123" s="19"/>
      <c r="V123" s="48"/>
    </row>
    <row r="124" spans="1:22" x14ac:dyDescent="0.25">
      <c r="A124" s="36"/>
      <c r="B124" s="36" t="s">
        <v>10</v>
      </c>
      <c r="C124" s="226"/>
      <c r="D124" s="41"/>
      <c r="E124" s="41"/>
      <c r="F124" s="41"/>
      <c r="G124" s="41"/>
      <c r="H124" s="41"/>
      <c r="I124" s="41"/>
      <c r="J124" s="41">
        <v>6</v>
      </c>
      <c r="K124" s="41">
        <v>2</v>
      </c>
      <c r="L124" s="41">
        <v>6</v>
      </c>
      <c r="M124" s="41">
        <v>2</v>
      </c>
      <c r="N124" s="204"/>
      <c r="O124" s="204">
        <v>4</v>
      </c>
      <c r="P124" s="204">
        <v>0</v>
      </c>
      <c r="Q124" s="204"/>
      <c r="R124" s="204"/>
      <c r="U124" s="19"/>
      <c r="V124" s="48"/>
    </row>
    <row r="125" spans="1:22" x14ac:dyDescent="0.25">
      <c r="A125" s="36"/>
      <c r="B125" s="36" t="s">
        <v>11</v>
      </c>
      <c r="C125" s="227"/>
      <c r="D125" s="41"/>
      <c r="E125" s="41"/>
      <c r="F125" s="41"/>
      <c r="G125" s="41"/>
      <c r="H125" s="41"/>
      <c r="I125" s="41"/>
      <c r="J125" s="41">
        <v>5</v>
      </c>
      <c r="K125" s="41">
        <v>2</v>
      </c>
      <c r="L125" s="41">
        <v>5</v>
      </c>
      <c r="M125" s="41">
        <v>1</v>
      </c>
      <c r="N125" s="204"/>
      <c r="O125" s="204">
        <v>3</v>
      </c>
      <c r="P125" s="204">
        <v>0</v>
      </c>
      <c r="Q125" s="204"/>
      <c r="R125" s="204"/>
      <c r="U125" s="19"/>
      <c r="V125" s="48"/>
    </row>
    <row r="126" spans="1:22" x14ac:dyDescent="0.25">
      <c r="A126" s="36">
        <v>11269</v>
      </c>
      <c r="B126" s="39" t="s">
        <v>133</v>
      </c>
      <c r="C126" s="225" t="s">
        <v>110</v>
      </c>
      <c r="D126" s="40"/>
      <c r="E126" s="40"/>
      <c r="F126" s="41"/>
      <c r="G126" s="41"/>
      <c r="H126" s="41"/>
      <c r="I126" s="41"/>
      <c r="J126" s="41"/>
      <c r="K126" s="41"/>
      <c r="L126" s="41"/>
      <c r="M126" s="41">
        <v>0</v>
      </c>
      <c r="N126" s="204"/>
      <c r="O126" s="204"/>
      <c r="P126" s="204">
        <v>0</v>
      </c>
      <c r="Q126" s="204"/>
      <c r="R126" s="204"/>
      <c r="U126" s="19"/>
      <c r="V126" s="48"/>
    </row>
    <row r="127" spans="1:22" x14ac:dyDescent="0.25">
      <c r="A127" s="36"/>
      <c r="B127" s="36" t="s">
        <v>9</v>
      </c>
      <c r="C127" s="226"/>
      <c r="D127" s="41">
        <v>34</v>
      </c>
      <c r="E127" s="41">
        <v>49</v>
      </c>
      <c r="F127" s="41">
        <v>35</v>
      </c>
      <c r="G127" s="41">
        <v>30</v>
      </c>
      <c r="H127" s="41">
        <v>34</v>
      </c>
      <c r="I127" s="41">
        <v>27</v>
      </c>
      <c r="J127" s="41">
        <v>19</v>
      </c>
      <c r="K127" s="41">
        <v>23</v>
      </c>
      <c r="L127" s="41">
        <v>29</v>
      </c>
      <c r="M127" s="41">
        <v>76</v>
      </c>
      <c r="N127" s="204">
        <v>14</v>
      </c>
      <c r="O127" s="204">
        <v>17</v>
      </c>
      <c r="P127" s="204">
        <v>10</v>
      </c>
      <c r="Q127" s="204">
        <v>52</v>
      </c>
      <c r="R127" s="204">
        <v>16</v>
      </c>
      <c r="U127" s="19"/>
      <c r="V127" s="48"/>
    </row>
    <row r="128" spans="1:22" x14ac:dyDescent="0.25">
      <c r="A128" s="36"/>
      <c r="B128" s="36" t="s">
        <v>10</v>
      </c>
      <c r="C128" s="226"/>
      <c r="D128" s="41">
        <v>31</v>
      </c>
      <c r="E128" s="41">
        <v>43</v>
      </c>
      <c r="F128" s="41">
        <v>34</v>
      </c>
      <c r="G128" s="41">
        <v>24</v>
      </c>
      <c r="H128" s="41">
        <v>28</v>
      </c>
      <c r="I128" s="41">
        <v>24</v>
      </c>
      <c r="J128" s="41">
        <v>19</v>
      </c>
      <c r="K128" s="41">
        <v>21</v>
      </c>
      <c r="L128" s="41">
        <v>23</v>
      </c>
      <c r="M128" s="41">
        <v>68</v>
      </c>
      <c r="N128" s="204">
        <v>12</v>
      </c>
      <c r="O128" s="204">
        <v>16</v>
      </c>
      <c r="P128" s="204">
        <v>10</v>
      </c>
      <c r="Q128" s="204">
        <v>39</v>
      </c>
      <c r="R128" s="204">
        <v>16</v>
      </c>
      <c r="U128" s="19"/>
      <c r="V128" s="48"/>
    </row>
    <row r="129" spans="1:22" x14ac:dyDescent="0.25">
      <c r="A129" s="36"/>
      <c r="B129" s="36" t="s">
        <v>11</v>
      </c>
      <c r="C129" s="227"/>
      <c r="D129" s="41"/>
      <c r="E129" s="41"/>
      <c r="F129" s="41">
        <v>32</v>
      </c>
      <c r="G129" s="41">
        <v>25</v>
      </c>
      <c r="H129" s="41">
        <v>25</v>
      </c>
      <c r="I129" s="41">
        <v>23</v>
      </c>
      <c r="J129" s="41">
        <v>21</v>
      </c>
      <c r="K129" s="41">
        <v>20</v>
      </c>
      <c r="L129" s="41">
        <v>21</v>
      </c>
      <c r="M129" s="41">
        <v>21</v>
      </c>
      <c r="N129" s="204">
        <v>7</v>
      </c>
      <c r="O129" s="204">
        <v>11</v>
      </c>
      <c r="P129" s="204">
        <v>10</v>
      </c>
      <c r="Q129" s="204">
        <v>13</v>
      </c>
      <c r="R129" s="204">
        <v>12</v>
      </c>
      <c r="U129" s="19"/>
      <c r="V129" s="48"/>
    </row>
    <row r="130" spans="1:22" x14ac:dyDescent="0.25">
      <c r="A130" s="36">
        <v>104626</v>
      </c>
      <c r="B130" s="39" t="s">
        <v>133</v>
      </c>
      <c r="C130" s="225" t="s">
        <v>125</v>
      </c>
      <c r="D130" s="40"/>
      <c r="E130" s="40"/>
      <c r="F130" s="41"/>
      <c r="G130" s="41"/>
      <c r="H130" s="41"/>
      <c r="I130" s="41"/>
      <c r="J130" s="41"/>
      <c r="K130" s="41"/>
      <c r="L130" s="41"/>
      <c r="M130" s="41">
        <v>0</v>
      </c>
      <c r="N130" s="204"/>
      <c r="O130" s="204"/>
      <c r="P130" s="204">
        <v>0</v>
      </c>
      <c r="Q130" s="204"/>
      <c r="R130" s="204"/>
      <c r="U130" s="19"/>
      <c r="V130" s="48"/>
    </row>
    <row r="131" spans="1:22" x14ac:dyDescent="0.25">
      <c r="A131" s="36"/>
      <c r="B131" s="36" t="s">
        <v>9</v>
      </c>
      <c r="C131" s="226"/>
      <c r="D131" s="41"/>
      <c r="E131" s="41">
        <v>14</v>
      </c>
      <c r="F131" s="41"/>
      <c r="G131" s="41">
        <v>9</v>
      </c>
      <c r="H131" s="41"/>
      <c r="I131" s="41">
        <v>5</v>
      </c>
      <c r="J131" s="41">
        <v>2</v>
      </c>
      <c r="K131" s="41">
        <v>6</v>
      </c>
      <c r="L131" s="41"/>
      <c r="M131" s="41">
        <v>16</v>
      </c>
      <c r="N131" s="204">
        <v>7</v>
      </c>
      <c r="O131" s="204">
        <v>8</v>
      </c>
      <c r="P131" s="204">
        <v>6</v>
      </c>
      <c r="Q131" s="204">
        <v>11</v>
      </c>
      <c r="R131" s="204">
        <v>3</v>
      </c>
      <c r="U131" s="19"/>
      <c r="V131" s="48"/>
    </row>
    <row r="132" spans="1:22" x14ac:dyDescent="0.25">
      <c r="A132" s="36"/>
      <c r="B132" s="36" t="s">
        <v>10</v>
      </c>
      <c r="C132" s="226"/>
      <c r="D132" s="41"/>
      <c r="E132" s="41">
        <v>13</v>
      </c>
      <c r="F132" s="41"/>
      <c r="G132" s="41">
        <v>9</v>
      </c>
      <c r="H132" s="41"/>
      <c r="I132" s="41">
        <v>4</v>
      </c>
      <c r="J132" s="41">
        <v>2</v>
      </c>
      <c r="K132" s="41">
        <v>5</v>
      </c>
      <c r="L132" s="41"/>
      <c r="M132" s="41">
        <v>16</v>
      </c>
      <c r="N132" s="204">
        <v>7</v>
      </c>
      <c r="O132" s="204">
        <v>8</v>
      </c>
      <c r="P132" s="204">
        <v>6</v>
      </c>
      <c r="Q132" s="204">
        <v>10</v>
      </c>
      <c r="R132" s="204">
        <v>2</v>
      </c>
      <c r="U132" s="19"/>
      <c r="V132" s="48"/>
    </row>
    <row r="133" spans="1:22" x14ac:dyDescent="0.25">
      <c r="A133" s="36"/>
      <c r="B133" s="36" t="s">
        <v>11</v>
      </c>
      <c r="C133" s="227"/>
      <c r="D133" s="41"/>
      <c r="E133" s="41"/>
      <c r="F133" s="41"/>
      <c r="G133" s="41">
        <v>8</v>
      </c>
      <c r="H133" s="41"/>
      <c r="I133" s="41">
        <v>1</v>
      </c>
      <c r="J133" s="41"/>
      <c r="K133" s="41">
        <v>5</v>
      </c>
      <c r="L133" s="41"/>
      <c r="M133" s="41">
        <v>2</v>
      </c>
      <c r="N133" s="204">
        <v>1</v>
      </c>
      <c r="O133" s="204">
        <v>5</v>
      </c>
      <c r="P133" s="204">
        <v>7</v>
      </c>
      <c r="Q133" s="204">
        <v>5</v>
      </c>
      <c r="R133" s="204">
        <v>2</v>
      </c>
      <c r="U133" s="19"/>
      <c r="V133" s="48"/>
    </row>
    <row r="134" spans="1:22" x14ac:dyDescent="0.25">
      <c r="A134" s="36">
        <v>4456</v>
      </c>
      <c r="B134" s="39" t="s">
        <v>134</v>
      </c>
      <c r="C134" s="225" t="s">
        <v>110</v>
      </c>
      <c r="D134" s="40"/>
      <c r="E134" s="40"/>
      <c r="F134" s="41"/>
      <c r="G134" s="41"/>
      <c r="H134" s="41"/>
      <c r="I134" s="41"/>
      <c r="J134" s="41"/>
      <c r="K134" s="41"/>
      <c r="L134" s="41"/>
      <c r="M134" s="41">
        <v>0</v>
      </c>
      <c r="N134" s="204"/>
      <c r="O134" s="204"/>
      <c r="P134" s="204">
        <v>0</v>
      </c>
      <c r="Q134" s="204"/>
      <c r="R134" s="204"/>
      <c r="U134" s="19"/>
      <c r="V134" s="48"/>
    </row>
    <row r="135" spans="1:22" x14ac:dyDescent="0.25">
      <c r="A135" s="36"/>
      <c r="B135" s="36" t="s">
        <v>9</v>
      </c>
      <c r="C135" s="226"/>
      <c r="D135" s="41">
        <v>19</v>
      </c>
      <c r="E135" s="41">
        <v>2</v>
      </c>
      <c r="F135" s="41">
        <v>13</v>
      </c>
      <c r="G135" s="41">
        <v>10</v>
      </c>
      <c r="H135" s="41">
        <v>7</v>
      </c>
      <c r="I135" s="41">
        <v>12</v>
      </c>
      <c r="J135" s="41">
        <v>6</v>
      </c>
      <c r="K135" s="41">
        <v>9</v>
      </c>
      <c r="L135" s="41">
        <v>5</v>
      </c>
      <c r="M135" s="41">
        <v>9</v>
      </c>
      <c r="N135" s="204"/>
      <c r="O135" s="204"/>
      <c r="P135" s="204">
        <v>0</v>
      </c>
      <c r="Q135" s="204"/>
      <c r="R135" s="204"/>
      <c r="U135" s="19"/>
      <c r="V135" s="48"/>
    </row>
    <row r="136" spans="1:22" x14ac:dyDescent="0.25">
      <c r="A136" s="36"/>
      <c r="B136" s="36" t="s">
        <v>10</v>
      </c>
      <c r="C136" s="226"/>
      <c r="D136" s="41">
        <v>19</v>
      </c>
      <c r="E136" s="41">
        <v>18</v>
      </c>
      <c r="F136" s="41">
        <v>12</v>
      </c>
      <c r="G136" s="41">
        <v>7</v>
      </c>
      <c r="H136" s="41">
        <v>6</v>
      </c>
      <c r="I136" s="41">
        <v>11</v>
      </c>
      <c r="J136" s="41">
        <v>6</v>
      </c>
      <c r="K136" s="41">
        <v>8</v>
      </c>
      <c r="L136" s="41">
        <v>5</v>
      </c>
      <c r="M136" s="41">
        <v>9</v>
      </c>
      <c r="N136" s="204"/>
      <c r="O136" s="204"/>
      <c r="P136" s="204">
        <v>0</v>
      </c>
      <c r="Q136" s="204"/>
      <c r="R136" s="204"/>
      <c r="U136" s="19"/>
      <c r="V136" s="48"/>
    </row>
    <row r="137" spans="1:22" x14ac:dyDescent="0.25">
      <c r="A137" s="36"/>
      <c r="B137" s="36" t="s">
        <v>11</v>
      </c>
      <c r="C137" s="227"/>
      <c r="D137" s="41"/>
      <c r="E137" s="41"/>
      <c r="F137" s="41">
        <v>11</v>
      </c>
      <c r="G137" s="41">
        <v>6</v>
      </c>
      <c r="H137" s="41">
        <v>3</v>
      </c>
      <c r="I137" s="41">
        <v>14</v>
      </c>
      <c r="J137" s="41">
        <v>5</v>
      </c>
      <c r="K137" s="41">
        <v>9</v>
      </c>
      <c r="L137" s="41">
        <v>5</v>
      </c>
      <c r="M137" s="41">
        <v>8</v>
      </c>
      <c r="N137" s="204">
        <v>4</v>
      </c>
      <c r="O137" s="204">
        <v>7</v>
      </c>
      <c r="P137" s="204">
        <v>7</v>
      </c>
      <c r="Q137" s="204"/>
      <c r="R137" s="204"/>
      <c r="U137" s="19"/>
      <c r="V137" s="48"/>
    </row>
    <row r="138" spans="1:22" x14ac:dyDescent="0.25">
      <c r="A138" s="36">
        <v>103120</v>
      </c>
      <c r="B138" s="39" t="s">
        <v>134</v>
      </c>
      <c r="C138" s="225" t="s">
        <v>135</v>
      </c>
      <c r="D138" s="40"/>
      <c r="E138" s="40"/>
      <c r="F138" s="41"/>
      <c r="G138" s="41"/>
      <c r="H138" s="41"/>
      <c r="I138" s="41"/>
      <c r="J138" s="41"/>
      <c r="K138" s="41"/>
      <c r="L138" s="41"/>
      <c r="M138" s="41">
        <v>0</v>
      </c>
      <c r="N138" s="204"/>
      <c r="O138" s="204"/>
      <c r="P138" s="204">
        <v>0</v>
      </c>
      <c r="Q138" s="204"/>
      <c r="R138" s="204"/>
      <c r="U138" s="19"/>
      <c r="V138" s="48"/>
    </row>
    <row r="139" spans="1:22" x14ac:dyDescent="0.25">
      <c r="A139" s="36"/>
      <c r="B139" s="36" t="s">
        <v>9</v>
      </c>
      <c r="C139" s="226"/>
      <c r="D139" s="41">
        <v>1</v>
      </c>
      <c r="E139" s="41"/>
      <c r="F139" s="41"/>
      <c r="G139" s="41"/>
      <c r="H139" s="41"/>
      <c r="I139" s="41"/>
      <c r="J139" s="41"/>
      <c r="K139" s="41"/>
      <c r="L139" s="41"/>
      <c r="M139" s="41">
        <v>0</v>
      </c>
      <c r="N139" s="204">
        <v>7</v>
      </c>
      <c r="O139" s="204">
        <v>7</v>
      </c>
      <c r="P139" s="204">
        <v>8</v>
      </c>
      <c r="Q139" s="204">
        <v>7</v>
      </c>
      <c r="R139" s="204">
        <v>8</v>
      </c>
      <c r="U139" s="19"/>
      <c r="V139" s="48"/>
    </row>
    <row r="140" spans="1:22" x14ac:dyDescent="0.25">
      <c r="A140" s="36"/>
      <c r="B140" s="36" t="s">
        <v>10</v>
      </c>
      <c r="C140" s="226"/>
      <c r="D140" s="41"/>
      <c r="E140" s="41"/>
      <c r="F140" s="41"/>
      <c r="G140" s="41"/>
      <c r="H140" s="41"/>
      <c r="I140" s="41"/>
      <c r="J140" s="41"/>
      <c r="K140" s="41"/>
      <c r="L140" s="41"/>
      <c r="M140" s="41">
        <v>0</v>
      </c>
      <c r="N140" s="204">
        <v>7</v>
      </c>
      <c r="O140" s="204">
        <v>7</v>
      </c>
      <c r="P140" s="204">
        <v>8</v>
      </c>
      <c r="Q140" s="204">
        <v>7</v>
      </c>
      <c r="R140" s="204">
        <v>5</v>
      </c>
      <c r="U140" s="19"/>
      <c r="V140" s="48"/>
    </row>
    <row r="141" spans="1:22" x14ac:dyDescent="0.25">
      <c r="A141" s="36"/>
      <c r="B141" s="36" t="s">
        <v>11</v>
      </c>
      <c r="C141" s="227"/>
      <c r="D141" s="41"/>
      <c r="E141" s="41"/>
      <c r="F141" s="41"/>
      <c r="G141" s="41"/>
      <c r="H141" s="41"/>
      <c r="I141" s="41"/>
      <c r="J141" s="41"/>
      <c r="K141" s="41"/>
      <c r="L141" s="41"/>
      <c r="M141" s="41">
        <v>0</v>
      </c>
      <c r="N141" s="204"/>
      <c r="O141" s="204"/>
      <c r="P141" s="204">
        <v>0</v>
      </c>
      <c r="Q141" s="204">
        <v>4</v>
      </c>
      <c r="R141" s="204">
        <v>5</v>
      </c>
      <c r="U141" s="19"/>
      <c r="V141" s="48"/>
    </row>
    <row r="142" spans="1:22" x14ac:dyDescent="0.25">
      <c r="A142" s="36">
        <v>106207</v>
      </c>
      <c r="B142" s="39" t="s">
        <v>136</v>
      </c>
      <c r="C142" s="225" t="s">
        <v>110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>
        <v>0</v>
      </c>
      <c r="N142" s="204"/>
      <c r="O142" s="204"/>
      <c r="P142" s="204">
        <v>0</v>
      </c>
      <c r="Q142" s="204"/>
      <c r="R142" s="204"/>
      <c r="U142" s="19"/>
      <c r="V142" s="48"/>
    </row>
    <row r="143" spans="1:22" x14ac:dyDescent="0.25">
      <c r="A143" s="36"/>
      <c r="B143" s="36" t="s">
        <v>9</v>
      </c>
      <c r="C143" s="226"/>
      <c r="D143" s="41"/>
      <c r="E143" s="41"/>
      <c r="F143" s="41"/>
      <c r="G143" s="41"/>
      <c r="H143" s="41">
        <v>4</v>
      </c>
      <c r="I143" s="41">
        <v>9</v>
      </c>
      <c r="J143" s="41"/>
      <c r="K143" s="41">
        <v>5</v>
      </c>
      <c r="L143" s="41">
        <v>3</v>
      </c>
      <c r="M143" s="41">
        <v>0</v>
      </c>
      <c r="N143" s="204"/>
      <c r="O143" s="204"/>
      <c r="P143" s="204">
        <v>1</v>
      </c>
      <c r="Q143" s="204">
        <v>5</v>
      </c>
      <c r="R143" s="204">
        <v>1</v>
      </c>
      <c r="U143" s="19"/>
      <c r="V143" s="48"/>
    </row>
    <row r="144" spans="1:22" x14ac:dyDescent="0.25">
      <c r="A144" s="36"/>
      <c r="B144" s="36" t="s">
        <v>10</v>
      </c>
      <c r="C144" s="226"/>
      <c r="D144" s="41"/>
      <c r="E144" s="41"/>
      <c r="F144" s="41"/>
      <c r="G144" s="41"/>
      <c r="H144" s="41">
        <v>1</v>
      </c>
      <c r="I144" s="41">
        <v>8</v>
      </c>
      <c r="J144" s="41"/>
      <c r="K144" s="41">
        <v>4</v>
      </c>
      <c r="L144" s="41">
        <v>3</v>
      </c>
      <c r="M144" s="41">
        <v>0</v>
      </c>
      <c r="N144" s="204"/>
      <c r="O144" s="204"/>
      <c r="P144" s="204">
        <v>1</v>
      </c>
      <c r="Q144" s="204">
        <v>5</v>
      </c>
      <c r="R144" s="204">
        <v>1</v>
      </c>
      <c r="U144" s="19"/>
      <c r="V144" s="48"/>
    </row>
    <row r="145" spans="1:22" x14ac:dyDescent="0.25">
      <c r="A145" s="36"/>
      <c r="B145" s="36" t="s">
        <v>11</v>
      </c>
      <c r="C145" s="227"/>
      <c r="D145" s="41"/>
      <c r="E145" s="41"/>
      <c r="F145" s="41"/>
      <c r="G145" s="41"/>
      <c r="H145" s="41"/>
      <c r="I145" s="41">
        <v>5</v>
      </c>
      <c r="J145" s="41"/>
      <c r="K145" s="41">
        <v>4</v>
      </c>
      <c r="L145" s="41">
        <v>3</v>
      </c>
      <c r="M145" s="41">
        <v>0</v>
      </c>
      <c r="N145" s="204">
        <v>1</v>
      </c>
      <c r="O145" s="204"/>
      <c r="P145" s="204">
        <v>0</v>
      </c>
      <c r="Q145" s="204">
        <v>5</v>
      </c>
      <c r="R145" s="204">
        <v>1</v>
      </c>
      <c r="U145" s="19"/>
      <c r="V145" s="48"/>
    </row>
    <row r="146" spans="1:22" x14ac:dyDescent="0.25">
      <c r="A146" s="36">
        <v>108008</v>
      </c>
      <c r="B146" s="39" t="s">
        <v>643</v>
      </c>
      <c r="C146" s="225" t="s">
        <v>110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204"/>
      <c r="O146" s="204"/>
      <c r="P146" s="204">
        <v>0</v>
      </c>
      <c r="Q146" s="204"/>
      <c r="R146" s="204"/>
      <c r="U146" s="19"/>
      <c r="V146" s="48"/>
    </row>
    <row r="147" spans="1:22" x14ac:dyDescent="0.25">
      <c r="A147" s="36"/>
      <c r="B147" s="36" t="s">
        <v>9</v>
      </c>
      <c r="C147" s="226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204">
        <v>2</v>
      </c>
      <c r="O147" s="204">
        <v>2</v>
      </c>
      <c r="P147" s="204">
        <v>0</v>
      </c>
      <c r="Q147" s="204">
        <v>3</v>
      </c>
      <c r="R147" s="204">
        <v>1</v>
      </c>
      <c r="U147" s="19"/>
      <c r="V147" s="48"/>
    </row>
    <row r="148" spans="1:22" x14ac:dyDescent="0.25">
      <c r="A148" s="36"/>
      <c r="B148" s="36" t="s">
        <v>10</v>
      </c>
      <c r="C148" s="226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204">
        <v>2</v>
      </c>
      <c r="O148" s="204">
        <v>1</v>
      </c>
      <c r="P148" s="204">
        <v>0</v>
      </c>
      <c r="Q148" s="204">
        <v>1</v>
      </c>
      <c r="R148" s="204">
        <v>1</v>
      </c>
      <c r="U148" s="19"/>
      <c r="V148" s="48"/>
    </row>
    <row r="149" spans="1:22" x14ac:dyDescent="0.25">
      <c r="A149" s="36"/>
      <c r="B149" s="36" t="s">
        <v>11</v>
      </c>
      <c r="C149" s="227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204">
        <v>1</v>
      </c>
      <c r="O149" s="204"/>
      <c r="P149" s="204">
        <v>0</v>
      </c>
      <c r="Q149" s="204">
        <v>0</v>
      </c>
      <c r="R149" s="204">
        <v>1</v>
      </c>
      <c r="U149" s="19"/>
      <c r="V149" s="48"/>
    </row>
    <row r="150" spans="1:22" x14ac:dyDescent="0.25">
      <c r="A150" s="36">
        <v>109031</v>
      </c>
      <c r="B150" s="39" t="s">
        <v>637</v>
      </c>
      <c r="C150" s="225" t="s">
        <v>110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204"/>
      <c r="O150" s="204"/>
      <c r="P150" s="204">
        <v>0</v>
      </c>
      <c r="Q150" s="204"/>
      <c r="R150" s="204"/>
      <c r="U150" s="19"/>
      <c r="V150" s="48"/>
    </row>
    <row r="151" spans="1:22" x14ac:dyDescent="0.25">
      <c r="A151" s="36"/>
      <c r="B151" s="36" t="s">
        <v>9</v>
      </c>
      <c r="C151" s="226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204">
        <v>11</v>
      </c>
      <c r="O151" s="204">
        <v>1</v>
      </c>
      <c r="P151" s="204">
        <v>10</v>
      </c>
      <c r="Q151" s="204">
        <v>1</v>
      </c>
      <c r="R151" s="204">
        <v>6</v>
      </c>
      <c r="U151" s="19"/>
      <c r="V151" s="48"/>
    </row>
    <row r="152" spans="1:22" x14ac:dyDescent="0.25">
      <c r="A152" s="36"/>
      <c r="B152" s="36" t="s">
        <v>10</v>
      </c>
      <c r="C152" s="226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204">
        <v>11</v>
      </c>
      <c r="O152" s="204">
        <v>1</v>
      </c>
      <c r="P152" s="204">
        <v>9</v>
      </c>
      <c r="Q152" s="204">
        <v>1</v>
      </c>
      <c r="R152" s="204">
        <v>4</v>
      </c>
      <c r="U152" s="19"/>
      <c r="V152" s="48"/>
    </row>
    <row r="153" spans="1:22" x14ac:dyDescent="0.25">
      <c r="A153" s="36"/>
      <c r="B153" s="36" t="s">
        <v>11</v>
      </c>
      <c r="C153" s="227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204">
        <v>11</v>
      </c>
      <c r="O153" s="204"/>
      <c r="P153" s="204">
        <v>9</v>
      </c>
      <c r="Q153" s="204">
        <v>1</v>
      </c>
      <c r="R153" s="204">
        <v>4</v>
      </c>
      <c r="U153" s="19"/>
      <c r="V153" s="48"/>
    </row>
    <row r="154" spans="1:22" x14ac:dyDescent="0.25">
      <c r="A154" s="36"/>
      <c r="B154" s="37" t="s">
        <v>104</v>
      </c>
      <c r="C154" s="35" t="s">
        <v>108</v>
      </c>
      <c r="D154" s="29" t="s">
        <v>28</v>
      </c>
      <c r="E154" s="22" t="s">
        <v>29</v>
      </c>
      <c r="F154" s="22" t="s">
        <v>3</v>
      </c>
      <c r="G154" s="22" t="s">
        <v>4</v>
      </c>
      <c r="H154" s="22" t="s">
        <v>5</v>
      </c>
      <c r="I154" s="22" t="s">
        <v>6</v>
      </c>
      <c r="J154" s="22" t="s">
        <v>7</v>
      </c>
      <c r="K154" s="22" t="s">
        <v>8</v>
      </c>
      <c r="L154" s="22" t="s">
        <v>166</v>
      </c>
      <c r="M154" s="22" t="s">
        <v>624</v>
      </c>
      <c r="N154" s="202" t="s">
        <v>633</v>
      </c>
      <c r="O154" s="202" t="s">
        <v>644</v>
      </c>
      <c r="P154" s="202" t="s">
        <v>646</v>
      </c>
      <c r="Q154" s="202"/>
      <c r="R154" s="202"/>
      <c r="U154" s="19"/>
      <c r="V154" s="48"/>
    </row>
    <row r="155" spans="1:22" x14ac:dyDescent="0.25">
      <c r="A155" s="189">
        <v>106879</v>
      </c>
      <c r="B155" s="39" t="s">
        <v>621</v>
      </c>
      <c r="C155" s="225" t="s">
        <v>110</v>
      </c>
      <c r="D155" s="40"/>
      <c r="E155" s="40"/>
      <c r="F155" s="41"/>
      <c r="G155" s="41"/>
      <c r="H155" s="41"/>
      <c r="I155" s="41"/>
      <c r="J155" s="41"/>
      <c r="K155" s="41"/>
      <c r="L155" s="41"/>
      <c r="M155" s="41">
        <v>0</v>
      </c>
      <c r="N155" s="204"/>
      <c r="O155" s="204"/>
      <c r="P155" s="204">
        <v>0</v>
      </c>
      <c r="Q155" s="204"/>
      <c r="R155" s="204"/>
      <c r="U155" s="19"/>
      <c r="V155" s="48"/>
    </row>
    <row r="156" spans="1:22" x14ac:dyDescent="0.25">
      <c r="A156" s="36"/>
      <c r="B156" s="36" t="s">
        <v>9</v>
      </c>
      <c r="C156" s="226"/>
      <c r="D156" s="41"/>
      <c r="E156" s="41"/>
      <c r="F156" s="41"/>
      <c r="G156" s="41"/>
      <c r="H156" s="41"/>
      <c r="I156" s="41"/>
      <c r="J156" s="41"/>
      <c r="K156" s="41"/>
      <c r="L156" s="41">
        <v>5</v>
      </c>
      <c r="M156" s="41">
        <v>3</v>
      </c>
      <c r="N156" s="204">
        <v>3</v>
      </c>
      <c r="O156" s="204">
        <v>7</v>
      </c>
      <c r="P156" s="204">
        <v>4</v>
      </c>
      <c r="Q156" s="204">
        <v>6</v>
      </c>
      <c r="R156" s="204">
        <v>0</v>
      </c>
      <c r="U156" s="19"/>
      <c r="V156" s="48"/>
    </row>
    <row r="157" spans="1:22" x14ac:dyDescent="0.25">
      <c r="A157" s="36"/>
      <c r="B157" s="36" t="s">
        <v>10</v>
      </c>
      <c r="C157" s="226"/>
      <c r="D157" s="41"/>
      <c r="E157" s="41"/>
      <c r="F157" s="41"/>
      <c r="G157" s="41"/>
      <c r="H157" s="41"/>
      <c r="I157" s="41"/>
      <c r="J157" s="41"/>
      <c r="K157" s="41"/>
      <c r="L157" s="41">
        <v>3</v>
      </c>
      <c r="M157" s="41">
        <v>2</v>
      </c>
      <c r="N157" s="204">
        <v>3</v>
      </c>
      <c r="O157" s="204">
        <v>5</v>
      </c>
      <c r="P157" s="204">
        <v>2</v>
      </c>
      <c r="Q157" s="204">
        <v>4</v>
      </c>
      <c r="R157" s="204">
        <v>0</v>
      </c>
      <c r="U157" s="19"/>
      <c r="V157" s="48"/>
    </row>
    <row r="158" spans="1:22" x14ac:dyDescent="0.25">
      <c r="A158" s="36"/>
      <c r="B158" s="36" t="s">
        <v>11</v>
      </c>
      <c r="C158" s="227"/>
      <c r="D158" s="41"/>
      <c r="E158" s="41"/>
      <c r="F158" s="41"/>
      <c r="G158" s="41"/>
      <c r="H158" s="41"/>
      <c r="I158" s="41"/>
      <c r="J158" s="41"/>
      <c r="K158" s="41"/>
      <c r="L158" s="41"/>
      <c r="M158" s="41">
        <v>0</v>
      </c>
      <c r="N158" s="204"/>
      <c r="O158" s="204">
        <v>5</v>
      </c>
      <c r="P158" s="204">
        <v>0</v>
      </c>
      <c r="Q158" s="204">
        <v>4</v>
      </c>
      <c r="R158" s="204">
        <v>0</v>
      </c>
      <c r="U158" s="19"/>
      <c r="V158" s="48"/>
    </row>
    <row r="159" spans="1:22" x14ac:dyDescent="0.25">
      <c r="A159" s="36">
        <v>103296</v>
      </c>
      <c r="B159" s="39" t="s">
        <v>137</v>
      </c>
      <c r="C159" s="225" t="s">
        <v>110</v>
      </c>
      <c r="D159" s="40"/>
      <c r="E159" s="40"/>
      <c r="F159" s="41"/>
      <c r="G159" s="41"/>
      <c r="H159" s="41"/>
      <c r="I159" s="41"/>
      <c r="J159" s="41"/>
      <c r="K159" s="41"/>
      <c r="L159" s="41"/>
      <c r="M159" s="41">
        <v>0</v>
      </c>
      <c r="N159" s="204"/>
      <c r="O159" s="204"/>
      <c r="P159" s="204">
        <v>0</v>
      </c>
      <c r="Q159" s="204"/>
      <c r="R159" s="204"/>
      <c r="U159" s="19"/>
      <c r="V159" s="48"/>
    </row>
    <row r="160" spans="1:22" x14ac:dyDescent="0.25">
      <c r="A160" s="36"/>
      <c r="B160" s="36" t="s">
        <v>9</v>
      </c>
      <c r="C160" s="226"/>
      <c r="D160" s="41">
        <v>6</v>
      </c>
      <c r="E160" s="41">
        <v>1</v>
      </c>
      <c r="F160" s="41"/>
      <c r="G160" s="41"/>
      <c r="H160" s="41"/>
      <c r="I160" s="41"/>
      <c r="J160" s="41"/>
      <c r="K160" s="41"/>
      <c r="L160" s="41"/>
      <c r="M160" s="41">
        <v>0</v>
      </c>
      <c r="N160" s="204"/>
      <c r="O160" s="204"/>
      <c r="P160" s="204">
        <v>0</v>
      </c>
      <c r="Q160" s="204"/>
      <c r="R160" s="204"/>
      <c r="U160" s="19"/>
      <c r="V160" s="48"/>
    </row>
    <row r="161" spans="1:22" x14ac:dyDescent="0.25">
      <c r="A161" s="36"/>
      <c r="B161" s="36" t="s">
        <v>10</v>
      </c>
      <c r="C161" s="226"/>
      <c r="D161" s="41">
        <v>6</v>
      </c>
      <c r="E161" s="41"/>
      <c r="F161" s="41"/>
      <c r="G161" s="41"/>
      <c r="H161" s="41"/>
      <c r="I161" s="41"/>
      <c r="J161" s="41"/>
      <c r="K161" s="41"/>
      <c r="L161" s="41"/>
      <c r="M161" s="41">
        <v>0</v>
      </c>
      <c r="N161" s="204"/>
      <c r="O161" s="204"/>
      <c r="P161" s="204">
        <v>0</v>
      </c>
      <c r="Q161" s="204"/>
      <c r="R161" s="204"/>
      <c r="U161" s="19"/>
      <c r="V161" s="48"/>
    </row>
    <row r="162" spans="1:22" x14ac:dyDescent="0.25">
      <c r="A162" s="36"/>
      <c r="B162" s="36" t="s">
        <v>11</v>
      </c>
      <c r="C162" s="227"/>
      <c r="D162" s="41"/>
      <c r="E162" s="41"/>
      <c r="F162" s="41"/>
      <c r="G162" s="41"/>
      <c r="H162" s="41"/>
      <c r="I162" s="41"/>
      <c r="J162" s="41"/>
      <c r="K162" s="41"/>
      <c r="L162" s="41"/>
      <c r="M162" s="41">
        <v>0</v>
      </c>
      <c r="N162" s="204"/>
      <c r="O162" s="204"/>
      <c r="P162" s="204">
        <v>0</v>
      </c>
      <c r="Q162" s="204"/>
      <c r="R162" s="204"/>
      <c r="U162" s="19"/>
      <c r="V162" s="48"/>
    </row>
    <row r="163" spans="1:22" x14ac:dyDescent="0.25">
      <c r="A163" s="36">
        <v>104162</v>
      </c>
      <c r="B163" s="39" t="s">
        <v>138</v>
      </c>
      <c r="C163" s="225" t="s">
        <v>110</v>
      </c>
      <c r="D163" s="40"/>
      <c r="E163" s="40"/>
      <c r="F163" s="41"/>
      <c r="G163" s="41"/>
      <c r="H163" s="41"/>
      <c r="I163" s="41"/>
      <c r="J163" s="41"/>
      <c r="K163" s="41"/>
      <c r="L163" s="41"/>
      <c r="M163" s="41">
        <v>0</v>
      </c>
      <c r="N163" s="204"/>
      <c r="O163" s="204"/>
      <c r="P163" s="204">
        <v>0</v>
      </c>
      <c r="Q163" s="204"/>
      <c r="R163" s="204"/>
      <c r="U163" s="19"/>
      <c r="V163" s="48"/>
    </row>
    <row r="164" spans="1:22" x14ac:dyDescent="0.25">
      <c r="A164" s="36"/>
      <c r="B164" s="36" t="s">
        <v>9</v>
      </c>
      <c r="C164" s="226"/>
      <c r="D164" s="41">
        <v>26</v>
      </c>
      <c r="E164" s="41">
        <v>12</v>
      </c>
      <c r="F164" s="41">
        <v>6</v>
      </c>
      <c r="G164" s="41">
        <v>2</v>
      </c>
      <c r="H164" s="41">
        <v>7</v>
      </c>
      <c r="I164" s="41">
        <v>5</v>
      </c>
      <c r="J164" s="41">
        <v>16</v>
      </c>
      <c r="K164" s="41">
        <v>5</v>
      </c>
      <c r="L164" s="41">
        <v>29</v>
      </c>
      <c r="M164" s="41">
        <v>23</v>
      </c>
      <c r="N164" s="204">
        <v>23</v>
      </c>
      <c r="O164" s="204">
        <v>23</v>
      </c>
      <c r="P164" s="204">
        <v>49</v>
      </c>
      <c r="Q164" s="204">
        <v>11</v>
      </c>
      <c r="R164" s="204">
        <v>18</v>
      </c>
      <c r="U164" s="19"/>
      <c r="V164" s="48"/>
    </row>
    <row r="165" spans="1:22" x14ac:dyDescent="0.25">
      <c r="A165" s="36"/>
      <c r="B165" s="36" t="s">
        <v>10</v>
      </c>
      <c r="C165" s="226"/>
      <c r="D165" s="41">
        <v>18</v>
      </c>
      <c r="E165" s="41">
        <v>11</v>
      </c>
      <c r="F165" s="41">
        <v>4</v>
      </c>
      <c r="G165" s="41">
        <v>1</v>
      </c>
      <c r="H165" s="41">
        <v>2</v>
      </c>
      <c r="I165" s="41">
        <v>1</v>
      </c>
      <c r="J165" s="41">
        <v>16</v>
      </c>
      <c r="K165" s="41">
        <v>3</v>
      </c>
      <c r="L165" s="41">
        <v>26</v>
      </c>
      <c r="M165" s="41">
        <v>16</v>
      </c>
      <c r="N165" s="204">
        <v>19</v>
      </c>
      <c r="O165" s="204">
        <v>16</v>
      </c>
      <c r="P165" s="204">
        <v>36</v>
      </c>
      <c r="Q165" s="204">
        <v>9</v>
      </c>
      <c r="R165" s="204">
        <v>18</v>
      </c>
      <c r="U165" s="19"/>
      <c r="V165" s="48"/>
    </row>
    <row r="166" spans="1:22" x14ac:dyDescent="0.25">
      <c r="A166" s="36"/>
      <c r="B166" s="36" t="s">
        <v>11</v>
      </c>
      <c r="C166" s="227"/>
      <c r="D166" s="41"/>
      <c r="E166" s="41"/>
      <c r="F166" s="41">
        <v>1</v>
      </c>
      <c r="G166" s="41">
        <v>1</v>
      </c>
      <c r="H166" s="41">
        <v>1</v>
      </c>
      <c r="I166" s="41"/>
      <c r="J166" s="41">
        <v>14</v>
      </c>
      <c r="K166" s="41">
        <v>6</v>
      </c>
      <c r="L166" s="41">
        <v>23</v>
      </c>
      <c r="M166" s="41">
        <v>8</v>
      </c>
      <c r="N166" s="204">
        <v>13</v>
      </c>
      <c r="O166" s="204">
        <v>9</v>
      </c>
      <c r="P166" s="204">
        <v>30</v>
      </c>
      <c r="Q166" s="204">
        <v>4</v>
      </c>
      <c r="R166" s="204">
        <v>11</v>
      </c>
      <c r="U166" s="19"/>
      <c r="V166" s="48"/>
    </row>
    <row r="167" spans="1:22" x14ac:dyDescent="0.25">
      <c r="A167" s="36">
        <v>104503</v>
      </c>
      <c r="B167" s="39" t="s">
        <v>138</v>
      </c>
      <c r="C167" s="225" t="s">
        <v>111</v>
      </c>
      <c r="D167" s="40"/>
      <c r="E167" s="40"/>
      <c r="F167" s="41"/>
      <c r="G167" s="41"/>
      <c r="H167" s="41"/>
      <c r="I167" s="41"/>
      <c r="J167" s="41"/>
      <c r="K167" s="41"/>
      <c r="L167" s="41"/>
      <c r="M167" s="41">
        <v>0</v>
      </c>
      <c r="N167" s="204"/>
      <c r="O167" s="204"/>
      <c r="P167" s="204">
        <v>0</v>
      </c>
      <c r="Q167" s="204"/>
      <c r="R167" s="204"/>
      <c r="U167" s="19"/>
      <c r="V167" s="48"/>
    </row>
    <row r="168" spans="1:22" x14ac:dyDescent="0.25">
      <c r="A168" s="36"/>
      <c r="B168" s="36" t="s">
        <v>9</v>
      </c>
      <c r="C168" s="226"/>
      <c r="D168" s="41"/>
      <c r="E168" s="41"/>
      <c r="F168" s="41">
        <v>4</v>
      </c>
      <c r="G168" s="41"/>
      <c r="H168" s="41">
        <v>8</v>
      </c>
      <c r="I168" s="41"/>
      <c r="J168" s="41"/>
      <c r="K168" s="41">
        <v>1</v>
      </c>
      <c r="L168" s="41">
        <v>7</v>
      </c>
      <c r="M168" s="41">
        <v>0</v>
      </c>
      <c r="N168" s="204"/>
      <c r="O168" s="204"/>
      <c r="P168" s="204">
        <v>0</v>
      </c>
      <c r="Q168" s="204"/>
      <c r="R168" s="204"/>
      <c r="U168" s="19"/>
      <c r="V168" s="48"/>
    </row>
    <row r="169" spans="1:22" x14ac:dyDescent="0.25">
      <c r="A169" s="36"/>
      <c r="B169" s="36" t="s">
        <v>10</v>
      </c>
      <c r="C169" s="226"/>
      <c r="D169" s="41"/>
      <c r="E169" s="41"/>
      <c r="F169" s="41">
        <v>2</v>
      </c>
      <c r="G169" s="41"/>
      <c r="H169" s="41">
        <v>5</v>
      </c>
      <c r="I169" s="41"/>
      <c r="J169" s="41"/>
      <c r="K169" s="41"/>
      <c r="L169" s="41">
        <v>3</v>
      </c>
      <c r="M169" s="41">
        <v>1</v>
      </c>
      <c r="N169" s="204"/>
      <c r="O169" s="204"/>
      <c r="P169" s="204">
        <v>0</v>
      </c>
      <c r="Q169" s="204"/>
      <c r="R169" s="204"/>
      <c r="U169" s="19"/>
      <c r="V169" s="48"/>
    </row>
    <row r="170" spans="1:22" x14ac:dyDescent="0.25">
      <c r="A170" s="36"/>
      <c r="B170" s="36" t="s">
        <v>11</v>
      </c>
      <c r="C170" s="227"/>
      <c r="D170" s="41"/>
      <c r="E170" s="41"/>
      <c r="F170" s="41"/>
      <c r="G170" s="41"/>
      <c r="H170" s="41"/>
      <c r="I170" s="41"/>
      <c r="J170" s="41"/>
      <c r="K170" s="41"/>
      <c r="L170" s="41">
        <v>2</v>
      </c>
      <c r="M170" s="41">
        <v>0</v>
      </c>
      <c r="N170" s="204"/>
      <c r="O170" s="204"/>
      <c r="P170" s="204">
        <v>0</v>
      </c>
      <c r="Q170" s="204"/>
      <c r="R170" s="204"/>
      <c r="U170" s="19"/>
      <c r="V170" s="48"/>
    </row>
    <row r="171" spans="1:22" x14ac:dyDescent="0.25">
      <c r="A171" s="36">
        <v>107977</v>
      </c>
      <c r="B171" s="39" t="s">
        <v>622</v>
      </c>
      <c r="C171" s="225" t="s">
        <v>110</v>
      </c>
      <c r="D171" s="40"/>
      <c r="E171" s="40"/>
      <c r="F171" s="41"/>
      <c r="G171" s="41"/>
      <c r="H171" s="41"/>
      <c r="I171" s="41"/>
      <c r="J171" s="41"/>
      <c r="K171" s="41"/>
      <c r="L171" s="41"/>
      <c r="M171" s="41">
        <v>0</v>
      </c>
      <c r="N171" s="204"/>
      <c r="O171" s="204"/>
      <c r="P171" s="204">
        <v>0</v>
      </c>
      <c r="Q171" s="204"/>
      <c r="R171" s="204"/>
      <c r="U171" s="19"/>
      <c r="V171" s="48"/>
    </row>
    <row r="172" spans="1:22" x14ac:dyDescent="0.25">
      <c r="A172" s="36"/>
      <c r="B172" s="36" t="s">
        <v>9</v>
      </c>
      <c r="C172" s="226"/>
      <c r="D172" s="41"/>
      <c r="E172" s="41"/>
      <c r="F172" s="41"/>
      <c r="G172" s="41"/>
      <c r="H172" s="41"/>
      <c r="I172" s="41"/>
      <c r="J172" s="41"/>
      <c r="K172" s="41"/>
      <c r="L172" s="41">
        <v>2</v>
      </c>
      <c r="M172" s="41">
        <v>5</v>
      </c>
      <c r="N172" s="204">
        <v>5</v>
      </c>
      <c r="O172" s="204">
        <v>10</v>
      </c>
      <c r="P172" s="204">
        <v>8</v>
      </c>
      <c r="Q172" s="204">
        <v>5</v>
      </c>
      <c r="R172" s="204">
        <v>5</v>
      </c>
      <c r="U172" s="19"/>
      <c r="V172" s="48"/>
    </row>
    <row r="173" spans="1:22" x14ac:dyDescent="0.25">
      <c r="A173" s="36"/>
      <c r="B173" s="36" t="s">
        <v>10</v>
      </c>
      <c r="C173" s="226"/>
      <c r="D173" s="41"/>
      <c r="E173" s="41"/>
      <c r="F173" s="41"/>
      <c r="G173" s="41"/>
      <c r="H173" s="41"/>
      <c r="I173" s="41"/>
      <c r="J173" s="41"/>
      <c r="K173" s="41"/>
      <c r="L173" s="41">
        <v>1</v>
      </c>
      <c r="M173" s="41">
        <v>3</v>
      </c>
      <c r="N173" s="204">
        <v>4</v>
      </c>
      <c r="O173" s="204">
        <v>9</v>
      </c>
      <c r="P173" s="204">
        <v>7</v>
      </c>
      <c r="Q173" s="204">
        <v>3</v>
      </c>
      <c r="R173" s="204">
        <v>5</v>
      </c>
      <c r="U173" s="19"/>
      <c r="V173" s="48"/>
    </row>
    <row r="174" spans="1:22" x14ac:dyDescent="0.25">
      <c r="A174" s="36"/>
      <c r="B174" s="36" t="s">
        <v>11</v>
      </c>
      <c r="C174" s="227"/>
      <c r="D174" s="41"/>
      <c r="E174" s="41"/>
      <c r="F174" s="41"/>
      <c r="G174" s="41"/>
      <c r="H174" s="41"/>
      <c r="I174" s="41"/>
      <c r="J174" s="41"/>
      <c r="K174" s="41"/>
      <c r="L174" s="41"/>
      <c r="M174" s="41">
        <v>0</v>
      </c>
      <c r="N174" s="204">
        <v>4</v>
      </c>
      <c r="O174" s="204">
        <v>6</v>
      </c>
      <c r="P174" s="204">
        <v>5</v>
      </c>
      <c r="Q174" s="204">
        <v>1</v>
      </c>
      <c r="R174" s="204">
        <v>4</v>
      </c>
      <c r="U174" s="19"/>
      <c r="V174" s="48"/>
    </row>
    <row r="175" spans="1:22" x14ac:dyDescent="0.25">
      <c r="A175" s="36">
        <v>106132</v>
      </c>
      <c r="B175" s="39" t="s">
        <v>139</v>
      </c>
      <c r="C175" s="225" t="s">
        <v>110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>
        <v>0</v>
      </c>
      <c r="N175" s="204"/>
      <c r="O175" s="204"/>
      <c r="P175" s="204">
        <v>0</v>
      </c>
      <c r="Q175" s="204"/>
      <c r="R175" s="204"/>
      <c r="U175" s="19"/>
      <c r="V175" s="48"/>
    </row>
    <row r="176" spans="1:22" x14ac:dyDescent="0.25">
      <c r="A176" s="36"/>
      <c r="B176" s="36" t="s">
        <v>9</v>
      </c>
      <c r="C176" s="226"/>
      <c r="D176" s="41"/>
      <c r="E176" s="41"/>
      <c r="F176" s="41"/>
      <c r="G176" s="41"/>
      <c r="H176" s="41">
        <v>2</v>
      </c>
      <c r="I176" s="41">
        <v>1</v>
      </c>
      <c r="J176" s="41"/>
      <c r="K176" s="41">
        <v>1</v>
      </c>
      <c r="L176" s="41"/>
      <c r="M176" s="41">
        <v>2</v>
      </c>
      <c r="N176" s="204"/>
      <c r="O176" s="204"/>
      <c r="P176" s="204">
        <v>0</v>
      </c>
      <c r="Q176" s="204"/>
      <c r="R176" s="204"/>
      <c r="U176" s="19"/>
      <c r="V176" s="48"/>
    </row>
    <row r="177" spans="1:22" x14ac:dyDescent="0.25">
      <c r="A177" s="36"/>
      <c r="B177" s="36" t="s">
        <v>10</v>
      </c>
      <c r="C177" s="226"/>
      <c r="D177" s="41"/>
      <c r="E177" s="41"/>
      <c r="F177" s="41"/>
      <c r="G177" s="41"/>
      <c r="H177" s="41"/>
      <c r="I177" s="41"/>
      <c r="J177" s="41"/>
      <c r="K177" s="41"/>
      <c r="L177" s="41"/>
      <c r="M177" s="41">
        <v>1</v>
      </c>
      <c r="N177" s="204"/>
      <c r="O177" s="204"/>
      <c r="P177" s="204">
        <v>0</v>
      </c>
      <c r="Q177" s="204"/>
      <c r="R177" s="204"/>
      <c r="U177" s="19"/>
      <c r="V177" s="48"/>
    </row>
    <row r="178" spans="1:22" x14ac:dyDescent="0.25">
      <c r="A178" s="36"/>
      <c r="B178" s="36" t="s">
        <v>11</v>
      </c>
      <c r="C178" s="227"/>
      <c r="D178" s="41"/>
      <c r="E178" s="41"/>
      <c r="F178" s="41"/>
      <c r="G178" s="41"/>
      <c r="H178" s="41"/>
      <c r="I178" s="41"/>
      <c r="J178" s="41"/>
      <c r="K178" s="41"/>
      <c r="L178" s="41"/>
      <c r="M178" s="41">
        <v>1</v>
      </c>
      <c r="N178" s="204"/>
      <c r="O178" s="204"/>
      <c r="P178" s="204">
        <v>0</v>
      </c>
      <c r="Q178" s="204"/>
      <c r="R178" s="204"/>
      <c r="U178" s="19"/>
      <c r="V178" s="48"/>
    </row>
    <row r="179" spans="1:22" x14ac:dyDescent="0.25">
      <c r="A179" s="36">
        <v>108317</v>
      </c>
      <c r="B179" s="39" t="s">
        <v>638</v>
      </c>
      <c r="C179" s="225" t="s">
        <v>110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204"/>
      <c r="O179" s="204"/>
      <c r="P179" s="204">
        <v>0</v>
      </c>
      <c r="Q179" s="204"/>
      <c r="R179" s="204"/>
      <c r="U179" s="19"/>
      <c r="V179" s="48"/>
    </row>
    <row r="180" spans="1:22" x14ac:dyDescent="0.25">
      <c r="A180" s="36"/>
      <c r="B180" s="36" t="s">
        <v>9</v>
      </c>
      <c r="C180" s="226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204">
        <v>9</v>
      </c>
      <c r="O180" s="204">
        <v>2</v>
      </c>
      <c r="P180" s="204">
        <v>5</v>
      </c>
      <c r="Q180" s="204">
        <v>0</v>
      </c>
      <c r="R180" s="204">
        <v>1</v>
      </c>
      <c r="U180" s="19"/>
      <c r="V180" s="48"/>
    </row>
    <row r="181" spans="1:22" x14ac:dyDescent="0.25">
      <c r="A181" s="36"/>
      <c r="B181" s="36" t="s">
        <v>10</v>
      </c>
      <c r="C181" s="226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204">
        <v>7</v>
      </c>
      <c r="O181" s="204">
        <v>2</v>
      </c>
      <c r="P181" s="204">
        <v>4</v>
      </c>
      <c r="Q181" s="204">
        <v>0</v>
      </c>
      <c r="R181" s="204">
        <v>0</v>
      </c>
      <c r="U181" s="19"/>
      <c r="V181" s="48"/>
    </row>
    <row r="182" spans="1:22" x14ac:dyDescent="0.25">
      <c r="A182" s="36"/>
      <c r="B182" s="36" t="s">
        <v>11</v>
      </c>
      <c r="C182" s="227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204">
        <v>3</v>
      </c>
      <c r="O182" s="204"/>
      <c r="P182" s="204">
        <v>0</v>
      </c>
      <c r="Q182" s="204"/>
      <c r="R182" s="204"/>
      <c r="U182" s="19"/>
      <c r="V182" s="48"/>
    </row>
    <row r="183" spans="1:22" x14ac:dyDescent="0.25">
      <c r="A183" s="36">
        <v>53854</v>
      </c>
      <c r="B183" s="39" t="s">
        <v>140</v>
      </c>
      <c r="C183" s="225" t="s">
        <v>110</v>
      </c>
      <c r="D183" s="40"/>
      <c r="E183" s="40"/>
      <c r="F183" s="41"/>
      <c r="G183" s="41"/>
      <c r="H183" s="41"/>
      <c r="I183" s="41"/>
      <c r="J183" s="41"/>
      <c r="K183" s="41"/>
      <c r="L183" s="41"/>
      <c r="M183" s="41">
        <v>0</v>
      </c>
      <c r="N183" s="204"/>
      <c r="O183" s="204"/>
      <c r="P183" s="204">
        <v>0</v>
      </c>
      <c r="Q183" s="204"/>
      <c r="R183" s="204"/>
      <c r="U183" s="19"/>
      <c r="V183" s="48"/>
    </row>
    <row r="184" spans="1:22" x14ac:dyDescent="0.25">
      <c r="A184" s="36"/>
      <c r="B184" s="36" t="s">
        <v>9</v>
      </c>
      <c r="C184" s="226"/>
      <c r="D184" s="41">
        <v>33</v>
      </c>
      <c r="E184" s="41">
        <v>2</v>
      </c>
      <c r="F184" s="41">
        <v>13</v>
      </c>
      <c r="G184" s="41">
        <v>12</v>
      </c>
      <c r="H184" s="41">
        <v>4</v>
      </c>
      <c r="I184" s="41">
        <v>7</v>
      </c>
      <c r="J184" s="41">
        <v>5</v>
      </c>
      <c r="K184" s="41">
        <v>10</v>
      </c>
      <c r="L184" s="41">
        <v>12</v>
      </c>
      <c r="M184" s="41">
        <v>9</v>
      </c>
      <c r="N184" s="204">
        <v>7</v>
      </c>
      <c r="O184" s="204">
        <v>12</v>
      </c>
      <c r="P184" s="204">
        <v>9</v>
      </c>
      <c r="Q184" s="204">
        <v>6</v>
      </c>
      <c r="R184" s="204">
        <v>9</v>
      </c>
      <c r="U184" s="19"/>
      <c r="V184" s="48"/>
    </row>
    <row r="185" spans="1:22" x14ac:dyDescent="0.25">
      <c r="A185" s="36"/>
      <c r="B185" s="36" t="s">
        <v>10</v>
      </c>
      <c r="C185" s="226"/>
      <c r="D185" s="41">
        <v>24</v>
      </c>
      <c r="E185" s="41">
        <v>13</v>
      </c>
      <c r="F185" s="41">
        <v>12</v>
      </c>
      <c r="G185" s="41">
        <v>9</v>
      </c>
      <c r="H185" s="41">
        <v>1</v>
      </c>
      <c r="I185" s="41">
        <v>5</v>
      </c>
      <c r="J185" s="41">
        <v>5</v>
      </c>
      <c r="K185" s="41">
        <v>6</v>
      </c>
      <c r="L185" s="41">
        <v>11</v>
      </c>
      <c r="M185" s="41">
        <v>8</v>
      </c>
      <c r="N185" s="204">
        <v>6</v>
      </c>
      <c r="O185" s="204">
        <v>9</v>
      </c>
      <c r="P185" s="204">
        <v>7</v>
      </c>
      <c r="Q185" s="204">
        <v>5</v>
      </c>
      <c r="R185" s="204">
        <v>7</v>
      </c>
      <c r="U185" s="19"/>
      <c r="V185" s="48"/>
    </row>
    <row r="186" spans="1:22" x14ac:dyDescent="0.25">
      <c r="A186" s="36"/>
      <c r="B186" s="36" t="s">
        <v>11</v>
      </c>
      <c r="C186" s="227"/>
      <c r="D186" s="41"/>
      <c r="E186" s="41"/>
      <c r="F186" s="41">
        <v>17</v>
      </c>
      <c r="G186" s="41">
        <v>26</v>
      </c>
      <c r="H186" s="41">
        <v>12</v>
      </c>
      <c r="I186" s="41">
        <v>20</v>
      </c>
      <c r="J186" s="41">
        <v>11</v>
      </c>
      <c r="K186" s="41">
        <v>16</v>
      </c>
      <c r="L186" s="41">
        <v>14</v>
      </c>
      <c r="M186" s="41">
        <v>7</v>
      </c>
      <c r="N186" s="204">
        <v>6</v>
      </c>
      <c r="O186" s="204">
        <v>6</v>
      </c>
      <c r="P186" s="204">
        <v>6</v>
      </c>
      <c r="Q186" s="204">
        <v>5</v>
      </c>
      <c r="R186" s="204">
        <v>5</v>
      </c>
      <c r="U186" s="19"/>
      <c r="V186" s="48"/>
    </row>
    <row r="187" spans="1:22" x14ac:dyDescent="0.25">
      <c r="A187" s="189">
        <v>107976</v>
      </c>
      <c r="B187" s="39" t="s">
        <v>620</v>
      </c>
      <c r="C187" s="225" t="s">
        <v>110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>
        <v>0</v>
      </c>
      <c r="N187" s="204"/>
      <c r="O187" s="204"/>
      <c r="P187" s="204">
        <v>0</v>
      </c>
      <c r="Q187" s="204"/>
      <c r="R187" s="204"/>
      <c r="U187" s="19"/>
      <c r="V187" s="48"/>
    </row>
    <row r="188" spans="1:22" x14ac:dyDescent="0.25">
      <c r="A188" s="36"/>
      <c r="B188" s="36" t="s">
        <v>9</v>
      </c>
      <c r="C188" s="226"/>
      <c r="D188" s="41"/>
      <c r="E188" s="41"/>
      <c r="F188" s="41"/>
      <c r="G188" s="41"/>
      <c r="H188" s="41"/>
      <c r="I188" s="41"/>
      <c r="J188" s="41"/>
      <c r="K188" s="41"/>
      <c r="L188" s="41">
        <v>15</v>
      </c>
      <c r="M188" s="41">
        <v>19</v>
      </c>
      <c r="N188" s="204">
        <v>5</v>
      </c>
      <c r="O188" s="204">
        <v>12</v>
      </c>
      <c r="P188" s="204">
        <v>9</v>
      </c>
      <c r="Q188" s="204">
        <v>38</v>
      </c>
      <c r="R188" s="204">
        <v>6</v>
      </c>
      <c r="U188" s="19"/>
      <c r="V188" s="48"/>
    </row>
    <row r="189" spans="1:22" x14ac:dyDescent="0.25">
      <c r="A189" s="36"/>
      <c r="B189" s="36" t="s">
        <v>10</v>
      </c>
      <c r="C189" s="226"/>
      <c r="D189" s="41"/>
      <c r="E189" s="41"/>
      <c r="F189" s="41"/>
      <c r="G189" s="41"/>
      <c r="H189" s="41"/>
      <c r="I189" s="41"/>
      <c r="J189" s="41"/>
      <c r="K189" s="41"/>
      <c r="L189" s="41">
        <v>14</v>
      </c>
      <c r="M189" s="41">
        <v>15</v>
      </c>
      <c r="N189" s="204">
        <v>4</v>
      </c>
      <c r="O189" s="204">
        <v>11</v>
      </c>
      <c r="P189" s="204">
        <v>7</v>
      </c>
      <c r="Q189" s="204">
        <v>20</v>
      </c>
      <c r="R189" s="204">
        <v>5</v>
      </c>
      <c r="U189" s="19"/>
      <c r="V189" s="48"/>
    </row>
    <row r="190" spans="1:22" x14ac:dyDescent="0.25">
      <c r="A190" s="36"/>
      <c r="B190" s="36" t="s">
        <v>11</v>
      </c>
      <c r="C190" s="227"/>
      <c r="D190" s="41"/>
      <c r="E190" s="41"/>
      <c r="F190" s="41"/>
      <c r="G190" s="41"/>
      <c r="H190" s="41"/>
      <c r="I190" s="41"/>
      <c r="J190" s="41"/>
      <c r="K190" s="41"/>
      <c r="L190" s="41">
        <v>9</v>
      </c>
      <c r="M190" s="41">
        <v>13</v>
      </c>
      <c r="N190" s="204">
        <v>1</v>
      </c>
      <c r="O190" s="204">
        <v>7</v>
      </c>
      <c r="P190" s="204">
        <v>6</v>
      </c>
      <c r="Q190" s="204">
        <v>10</v>
      </c>
      <c r="R190" s="204">
        <v>5</v>
      </c>
      <c r="U190" s="19"/>
      <c r="V190" s="48"/>
    </row>
    <row r="191" spans="1:22" x14ac:dyDescent="0.25">
      <c r="A191" s="36">
        <v>106154</v>
      </c>
      <c r="B191" s="39" t="s">
        <v>141</v>
      </c>
      <c r="C191" s="225" t="s">
        <v>110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>
        <v>0</v>
      </c>
      <c r="N191" s="204"/>
      <c r="O191" s="204"/>
      <c r="P191" s="204">
        <v>0</v>
      </c>
      <c r="Q191" s="204"/>
      <c r="R191" s="204"/>
      <c r="U191" s="19"/>
      <c r="V191" s="48"/>
    </row>
    <row r="192" spans="1:22" x14ac:dyDescent="0.25">
      <c r="A192" s="36"/>
      <c r="B192" s="36" t="s">
        <v>9</v>
      </c>
      <c r="C192" s="226"/>
      <c r="D192" s="41"/>
      <c r="E192" s="41"/>
      <c r="F192" s="41"/>
      <c r="G192" s="41"/>
      <c r="H192" s="41">
        <v>32</v>
      </c>
      <c r="I192" s="41">
        <v>21</v>
      </c>
      <c r="J192" s="41">
        <v>22</v>
      </c>
      <c r="K192" s="41">
        <v>11</v>
      </c>
      <c r="L192" s="41">
        <v>15</v>
      </c>
      <c r="M192" s="41">
        <v>76</v>
      </c>
      <c r="N192" s="204">
        <v>22</v>
      </c>
      <c r="O192" s="204">
        <v>18</v>
      </c>
      <c r="P192" s="204">
        <v>19</v>
      </c>
      <c r="Q192" s="204">
        <v>47</v>
      </c>
      <c r="R192" s="204">
        <v>20</v>
      </c>
      <c r="U192" s="19"/>
      <c r="V192" s="48"/>
    </row>
    <row r="193" spans="1:22" x14ac:dyDescent="0.25">
      <c r="A193" s="36"/>
      <c r="B193" s="36" t="s">
        <v>10</v>
      </c>
      <c r="C193" s="226"/>
      <c r="D193" s="41"/>
      <c r="E193" s="41"/>
      <c r="F193" s="41"/>
      <c r="G193" s="41"/>
      <c r="H193" s="41">
        <v>19</v>
      </c>
      <c r="I193" s="41">
        <v>19</v>
      </c>
      <c r="J193" s="41">
        <v>22</v>
      </c>
      <c r="K193" s="41">
        <v>11</v>
      </c>
      <c r="L193" s="41">
        <v>14</v>
      </c>
      <c r="M193" s="41">
        <v>69</v>
      </c>
      <c r="N193" s="204">
        <v>18</v>
      </c>
      <c r="O193" s="204">
        <v>15</v>
      </c>
      <c r="P193" s="204">
        <v>17</v>
      </c>
      <c r="Q193" s="204">
        <v>42</v>
      </c>
      <c r="R193" s="204">
        <v>17</v>
      </c>
      <c r="U193" s="19"/>
      <c r="V193" s="48"/>
    </row>
    <row r="194" spans="1:22" x14ac:dyDescent="0.25">
      <c r="A194" s="36"/>
      <c r="B194" s="36" t="s">
        <v>11</v>
      </c>
      <c r="C194" s="227"/>
      <c r="D194" s="41"/>
      <c r="E194" s="41"/>
      <c r="F194" s="41"/>
      <c r="G194" s="41"/>
      <c r="H194" s="41">
        <v>21</v>
      </c>
      <c r="I194" s="41">
        <v>16</v>
      </c>
      <c r="J194" s="41">
        <v>21</v>
      </c>
      <c r="K194" s="41">
        <v>11</v>
      </c>
      <c r="L194" s="41">
        <v>12</v>
      </c>
      <c r="M194" s="41">
        <v>51</v>
      </c>
      <c r="N194" s="204">
        <v>17</v>
      </c>
      <c r="O194" s="204">
        <v>13</v>
      </c>
      <c r="P194" s="204">
        <v>15</v>
      </c>
      <c r="Q194" s="204">
        <v>40</v>
      </c>
      <c r="R194" s="204">
        <v>15</v>
      </c>
      <c r="U194" s="19"/>
      <c r="V194" s="48"/>
    </row>
    <row r="195" spans="1:22" x14ac:dyDescent="0.25">
      <c r="A195" s="36">
        <v>102836</v>
      </c>
      <c r="B195" s="39" t="s">
        <v>142</v>
      </c>
      <c r="C195" s="225" t="s">
        <v>110</v>
      </c>
      <c r="D195" s="40"/>
      <c r="E195" s="40"/>
      <c r="F195" s="41"/>
      <c r="G195" s="41"/>
      <c r="H195" s="41"/>
      <c r="I195" s="41"/>
      <c r="J195" s="41"/>
      <c r="K195" s="41"/>
      <c r="L195" s="41"/>
      <c r="M195" s="41">
        <v>0</v>
      </c>
      <c r="N195" s="204"/>
      <c r="O195" s="204"/>
      <c r="P195" s="204">
        <v>0</v>
      </c>
      <c r="Q195" s="204"/>
      <c r="R195" s="204"/>
      <c r="U195" s="19"/>
      <c r="V195" s="48"/>
    </row>
    <row r="196" spans="1:22" x14ac:dyDescent="0.25">
      <c r="A196" s="36"/>
      <c r="B196" s="36" t="s">
        <v>9</v>
      </c>
      <c r="C196" s="226"/>
      <c r="D196" s="41">
        <v>5</v>
      </c>
      <c r="E196" s="41">
        <v>5</v>
      </c>
      <c r="F196" s="41"/>
      <c r="G196" s="41">
        <v>5</v>
      </c>
      <c r="H196" s="41">
        <v>2</v>
      </c>
      <c r="I196" s="41">
        <v>2</v>
      </c>
      <c r="J196" s="41">
        <v>6</v>
      </c>
      <c r="K196" s="41">
        <v>7</v>
      </c>
      <c r="L196" s="41">
        <v>8</v>
      </c>
      <c r="M196" s="41">
        <v>7</v>
      </c>
      <c r="N196" s="204">
        <v>3</v>
      </c>
      <c r="O196" s="204"/>
      <c r="P196" s="204">
        <v>5</v>
      </c>
      <c r="Q196" s="204">
        <v>1</v>
      </c>
      <c r="R196" s="204">
        <v>0</v>
      </c>
      <c r="U196" s="19"/>
      <c r="V196" s="48"/>
    </row>
    <row r="197" spans="1:22" x14ac:dyDescent="0.25">
      <c r="A197" s="36"/>
      <c r="B197" s="36" t="s">
        <v>10</v>
      </c>
      <c r="C197" s="226"/>
      <c r="D197" s="41">
        <v>3</v>
      </c>
      <c r="E197" s="41">
        <v>5</v>
      </c>
      <c r="F197" s="41"/>
      <c r="G197" s="41">
        <v>2</v>
      </c>
      <c r="H197" s="41"/>
      <c r="I197" s="41"/>
      <c r="J197" s="41">
        <v>6</v>
      </c>
      <c r="K197" s="41">
        <v>5</v>
      </c>
      <c r="L197" s="41">
        <v>5</v>
      </c>
      <c r="M197" s="41">
        <v>5</v>
      </c>
      <c r="N197" s="204">
        <v>2</v>
      </c>
      <c r="O197" s="204"/>
      <c r="P197" s="204">
        <v>4</v>
      </c>
      <c r="Q197" s="204"/>
      <c r="R197" s="204"/>
      <c r="U197" s="19"/>
      <c r="V197" s="48"/>
    </row>
    <row r="198" spans="1:22" x14ac:dyDescent="0.25">
      <c r="A198" s="36"/>
      <c r="B198" s="36" t="s">
        <v>11</v>
      </c>
      <c r="C198" s="227"/>
      <c r="D198" s="41"/>
      <c r="E198" s="41"/>
      <c r="F198" s="41"/>
      <c r="G198" s="41">
        <v>2</v>
      </c>
      <c r="H198" s="41"/>
      <c r="I198" s="41"/>
      <c r="J198" s="41">
        <v>6</v>
      </c>
      <c r="K198" s="41">
        <v>3</v>
      </c>
      <c r="L198" s="41">
        <v>3</v>
      </c>
      <c r="M198" s="41">
        <v>3</v>
      </c>
      <c r="N198" s="204"/>
      <c r="O198" s="204"/>
      <c r="P198" s="204">
        <v>0</v>
      </c>
      <c r="Q198" s="204">
        <v>0</v>
      </c>
      <c r="R198" s="204">
        <v>0</v>
      </c>
      <c r="U198" s="19"/>
      <c r="V198" s="48"/>
    </row>
    <row r="199" spans="1:22" x14ac:dyDescent="0.25">
      <c r="A199" s="36">
        <v>53852</v>
      </c>
      <c r="B199" s="39" t="s">
        <v>143</v>
      </c>
      <c r="C199" s="225" t="s">
        <v>110</v>
      </c>
      <c r="D199" s="40"/>
      <c r="E199" s="40"/>
      <c r="F199" s="41"/>
      <c r="G199" s="41"/>
      <c r="H199" s="41"/>
      <c r="I199" s="41"/>
      <c r="J199" s="41"/>
      <c r="K199" s="41"/>
      <c r="L199" s="41"/>
      <c r="M199" s="41">
        <v>0</v>
      </c>
      <c r="N199" s="204"/>
      <c r="O199" s="204"/>
      <c r="P199" s="204">
        <v>0</v>
      </c>
      <c r="Q199" s="204"/>
      <c r="R199" s="204"/>
      <c r="U199" s="19"/>
      <c r="V199" s="48"/>
    </row>
    <row r="200" spans="1:22" x14ac:dyDescent="0.25">
      <c r="A200" s="36"/>
      <c r="B200" s="36" t="s">
        <v>9</v>
      </c>
      <c r="C200" s="226"/>
      <c r="D200" s="41">
        <v>1</v>
      </c>
      <c r="E200" s="41">
        <v>2</v>
      </c>
      <c r="F200" s="41">
        <v>5</v>
      </c>
      <c r="G200" s="41">
        <v>2</v>
      </c>
      <c r="H200" s="41"/>
      <c r="I200" s="41"/>
      <c r="J200" s="41">
        <v>1</v>
      </c>
      <c r="K200" s="41"/>
      <c r="L200" s="41">
        <v>2</v>
      </c>
      <c r="M200" s="41">
        <v>0</v>
      </c>
      <c r="N200" s="204"/>
      <c r="O200" s="204"/>
      <c r="P200" s="204">
        <v>0</v>
      </c>
      <c r="Q200" s="204"/>
      <c r="R200" s="204"/>
      <c r="U200" s="19"/>
      <c r="V200" s="48"/>
    </row>
    <row r="201" spans="1:22" x14ac:dyDescent="0.25">
      <c r="A201" s="36"/>
      <c r="B201" s="36" t="s">
        <v>10</v>
      </c>
      <c r="C201" s="226"/>
      <c r="D201" s="41">
        <v>6</v>
      </c>
      <c r="E201" s="41">
        <v>1</v>
      </c>
      <c r="F201" s="41">
        <v>2</v>
      </c>
      <c r="G201" s="41">
        <v>2</v>
      </c>
      <c r="H201" s="41"/>
      <c r="I201" s="41"/>
      <c r="J201" s="41">
        <v>1</v>
      </c>
      <c r="K201" s="41"/>
      <c r="L201" s="41">
        <v>2</v>
      </c>
      <c r="M201" s="41">
        <v>0</v>
      </c>
      <c r="N201" s="204"/>
      <c r="O201" s="204"/>
      <c r="P201" s="204">
        <v>0</v>
      </c>
      <c r="Q201" s="204"/>
      <c r="R201" s="204"/>
      <c r="U201" s="19"/>
      <c r="V201" s="48"/>
    </row>
    <row r="202" spans="1:22" x14ac:dyDescent="0.25">
      <c r="A202" s="36"/>
      <c r="B202" s="36" t="s">
        <v>11</v>
      </c>
      <c r="C202" s="227"/>
      <c r="D202" s="41"/>
      <c r="E202" s="41"/>
      <c r="F202" s="41">
        <v>2</v>
      </c>
      <c r="G202" s="41">
        <v>4</v>
      </c>
      <c r="H202" s="41">
        <v>3</v>
      </c>
      <c r="I202" s="41">
        <v>1</v>
      </c>
      <c r="J202" s="41">
        <v>3</v>
      </c>
      <c r="K202" s="41">
        <v>2</v>
      </c>
      <c r="L202" s="41">
        <v>4</v>
      </c>
      <c r="M202" s="41">
        <v>0</v>
      </c>
      <c r="N202" s="204"/>
      <c r="O202" s="204"/>
      <c r="P202" s="204">
        <v>0</v>
      </c>
      <c r="Q202" s="204"/>
      <c r="R202" s="204"/>
      <c r="U202" s="19"/>
      <c r="V202" s="48"/>
    </row>
    <row r="203" spans="1:22" x14ac:dyDescent="0.25">
      <c r="A203" s="36">
        <v>105727</v>
      </c>
      <c r="B203" s="39" t="s">
        <v>144</v>
      </c>
      <c r="C203" s="225" t="s">
        <v>110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>
        <v>0</v>
      </c>
      <c r="N203" s="204"/>
      <c r="O203" s="204"/>
      <c r="P203" s="204">
        <v>0</v>
      </c>
      <c r="Q203" s="204"/>
      <c r="R203" s="204"/>
      <c r="U203" s="19"/>
      <c r="V203" s="48"/>
    </row>
    <row r="204" spans="1:22" x14ac:dyDescent="0.25">
      <c r="A204" s="36"/>
      <c r="B204" s="36" t="s">
        <v>9</v>
      </c>
      <c r="C204" s="226"/>
      <c r="D204" s="41"/>
      <c r="E204" s="41"/>
      <c r="F204" s="41"/>
      <c r="G204" s="41"/>
      <c r="H204" s="41"/>
      <c r="I204" s="41">
        <v>2</v>
      </c>
      <c r="J204" s="41">
        <v>8</v>
      </c>
      <c r="K204" s="41">
        <v>9</v>
      </c>
      <c r="L204" s="41">
        <v>7</v>
      </c>
      <c r="M204" s="41">
        <v>14</v>
      </c>
      <c r="N204" s="204">
        <v>7</v>
      </c>
      <c r="O204" s="204">
        <v>9</v>
      </c>
      <c r="P204" s="204">
        <v>11</v>
      </c>
      <c r="Q204" s="204">
        <v>5</v>
      </c>
      <c r="R204" s="204">
        <v>6</v>
      </c>
      <c r="U204" s="19"/>
      <c r="V204" s="48"/>
    </row>
    <row r="205" spans="1:22" x14ac:dyDescent="0.25">
      <c r="A205" s="36"/>
      <c r="B205" s="36" t="s">
        <v>10</v>
      </c>
      <c r="C205" s="226"/>
      <c r="D205" s="41"/>
      <c r="E205" s="41"/>
      <c r="F205" s="41"/>
      <c r="G205" s="41"/>
      <c r="H205" s="41"/>
      <c r="I205" s="41"/>
      <c r="J205" s="41">
        <v>8</v>
      </c>
      <c r="K205" s="41">
        <v>8</v>
      </c>
      <c r="L205" s="41">
        <v>7</v>
      </c>
      <c r="M205" s="41">
        <v>13</v>
      </c>
      <c r="N205" s="204">
        <v>7</v>
      </c>
      <c r="O205" s="204">
        <v>9</v>
      </c>
      <c r="P205" s="204">
        <v>9</v>
      </c>
      <c r="Q205" s="204">
        <v>4</v>
      </c>
      <c r="R205" s="204">
        <v>4</v>
      </c>
      <c r="U205" s="19"/>
      <c r="V205" s="48"/>
    </row>
    <row r="206" spans="1:22" x14ac:dyDescent="0.25">
      <c r="A206" s="36"/>
      <c r="B206" s="36" t="s">
        <v>11</v>
      </c>
      <c r="C206" s="227"/>
      <c r="D206" s="41"/>
      <c r="E206" s="41"/>
      <c r="F206" s="41"/>
      <c r="G206" s="41"/>
      <c r="H206" s="41"/>
      <c r="I206" s="41"/>
      <c r="J206" s="41">
        <v>7</v>
      </c>
      <c r="K206" s="41">
        <v>5</v>
      </c>
      <c r="L206" s="41">
        <v>6</v>
      </c>
      <c r="M206" s="41">
        <v>11</v>
      </c>
      <c r="N206" s="204"/>
      <c r="O206" s="204">
        <v>7</v>
      </c>
      <c r="P206" s="204">
        <v>6</v>
      </c>
      <c r="Q206" s="204">
        <v>2</v>
      </c>
      <c r="R206" s="204">
        <v>3</v>
      </c>
      <c r="U206" s="19"/>
      <c r="V206" s="48"/>
    </row>
    <row r="207" spans="1:22" x14ac:dyDescent="0.25">
      <c r="A207" s="36">
        <v>108295</v>
      </c>
      <c r="B207" s="39" t="s">
        <v>631</v>
      </c>
      <c r="C207" s="225" t="s">
        <v>110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>
        <v>0</v>
      </c>
      <c r="N207" s="204"/>
      <c r="O207" s="204"/>
      <c r="P207" s="204">
        <v>0</v>
      </c>
      <c r="Q207" s="204"/>
      <c r="R207" s="204"/>
      <c r="U207" s="19"/>
      <c r="V207" s="48"/>
    </row>
    <row r="208" spans="1:22" x14ac:dyDescent="0.25">
      <c r="A208" s="36"/>
      <c r="B208" s="36" t="s">
        <v>9</v>
      </c>
      <c r="C208" s="226"/>
      <c r="D208" s="41"/>
      <c r="E208" s="41"/>
      <c r="F208" s="41"/>
      <c r="G208" s="41"/>
      <c r="H208" s="41"/>
      <c r="I208" s="41"/>
      <c r="J208" s="41"/>
      <c r="K208" s="41"/>
      <c r="L208" s="41"/>
      <c r="M208" s="41">
        <v>74</v>
      </c>
      <c r="N208" s="204">
        <v>27</v>
      </c>
      <c r="O208" s="204">
        <v>41</v>
      </c>
      <c r="P208" s="204">
        <v>37</v>
      </c>
      <c r="Q208" s="204">
        <v>33</v>
      </c>
      <c r="R208" s="204">
        <v>46</v>
      </c>
      <c r="U208" s="19"/>
      <c r="V208" s="48"/>
    </row>
    <row r="209" spans="1:22" x14ac:dyDescent="0.25">
      <c r="A209" s="36"/>
      <c r="B209" s="36" t="s">
        <v>10</v>
      </c>
      <c r="C209" s="226"/>
      <c r="D209" s="41"/>
      <c r="E209" s="41"/>
      <c r="F209" s="41"/>
      <c r="G209" s="41"/>
      <c r="H209" s="41"/>
      <c r="I209" s="41"/>
      <c r="J209" s="41"/>
      <c r="K209" s="41"/>
      <c r="L209" s="41"/>
      <c r="M209" s="41">
        <v>59</v>
      </c>
      <c r="N209" s="204">
        <v>25</v>
      </c>
      <c r="O209" s="204">
        <v>38</v>
      </c>
      <c r="P209" s="204">
        <v>36</v>
      </c>
      <c r="Q209" s="204">
        <v>31</v>
      </c>
      <c r="R209" s="204">
        <v>43</v>
      </c>
      <c r="U209" s="19"/>
      <c r="V209" s="48"/>
    </row>
    <row r="210" spans="1:22" x14ac:dyDescent="0.25">
      <c r="A210" s="36"/>
      <c r="B210" s="36" t="s">
        <v>11</v>
      </c>
      <c r="C210" s="227"/>
      <c r="D210" s="41"/>
      <c r="E210" s="41"/>
      <c r="F210" s="41"/>
      <c r="G210" s="41"/>
      <c r="H210" s="41"/>
      <c r="I210" s="41"/>
      <c r="J210" s="41"/>
      <c r="K210" s="41"/>
      <c r="L210" s="41"/>
      <c r="M210" s="41">
        <v>41</v>
      </c>
      <c r="N210" s="204">
        <v>25</v>
      </c>
      <c r="O210" s="204">
        <v>32</v>
      </c>
      <c r="P210" s="204">
        <v>31</v>
      </c>
      <c r="Q210" s="204">
        <v>29</v>
      </c>
      <c r="R210" s="204">
        <v>37</v>
      </c>
      <c r="U210" s="19"/>
      <c r="V210" s="48"/>
    </row>
    <row r="211" spans="1:22" x14ac:dyDescent="0.25">
      <c r="A211" s="36">
        <v>103082</v>
      </c>
      <c r="B211" s="39" t="s">
        <v>623</v>
      </c>
      <c r="C211" s="225" t="s">
        <v>110</v>
      </c>
      <c r="D211" s="40"/>
      <c r="E211" s="40"/>
      <c r="F211" s="41"/>
      <c r="G211" s="41"/>
      <c r="H211" s="41"/>
      <c r="I211" s="41"/>
      <c r="J211" s="41"/>
      <c r="K211" s="41"/>
      <c r="L211" s="41"/>
      <c r="M211" s="41">
        <v>0</v>
      </c>
      <c r="N211" s="204"/>
      <c r="O211" s="204"/>
      <c r="P211" s="204">
        <v>0</v>
      </c>
      <c r="Q211" s="204"/>
      <c r="R211" s="204"/>
      <c r="U211" s="19"/>
      <c r="V211" s="48"/>
    </row>
    <row r="212" spans="1:22" x14ac:dyDescent="0.25">
      <c r="A212" s="36"/>
      <c r="B212" s="36" t="s">
        <v>9</v>
      </c>
      <c r="C212" s="226"/>
      <c r="D212" s="41">
        <v>13</v>
      </c>
      <c r="E212" s="41">
        <v>9</v>
      </c>
      <c r="F212" s="41">
        <v>7</v>
      </c>
      <c r="G212" s="41">
        <v>4</v>
      </c>
      <c r="H212" s="41">
        <v>7</v>
      </c>
      <c r="I212" s="41">
        <v>16</v>
      </c>
      <c r="J212" s="41">
        <v>6</v>
      </c>
      <c r="K212" s="41">
        <v>5</v>
      </c>
      <c r="L212" s="41">
        <v>5</v>
      </c>
      <c r="M212" s="41">
        <v>38</v>
      </c>
      <c r="N212" s="204">
        <v>4</v>
      </c>
      <c r="O212" s="204">
        <v>6</v>
      </c>
      <c r="P212" s="204">
        <v>3</v>
      </c>
      <c r="Q212" s="204">
        <v>4</v>
      </c>
      <c r="R212" s="204">
        <v>5</v>
      </c>
      <c r="U212" s="19"/>
      <c r="V212" s="48"/>
    </row>
    <row r="213" spans="1:22" x14ac:dyDescent="0.25">
      <c r="A213" s="36"/>
      <c r="B213" s="36" t="s">
        <v>10</v>
      </c>
      <c r="C213" s="226"/>
      <c r="D213" s="41">
        <v>13</v>
      </c>
      <c r="E213" s="41">
        <v>7</v>
      </c>
      <c r="F213" s="41">
        <v>6</v>
      </c>
      <c r="G213" s="41">
        <v>3</v>
      </c>
      <c r="H213" s="41">
        <v>5</v>
      </c>
      <c r="I213" s="41">
        <v>12</v>
      </c>
      <c r="J213" s="41">
        <v>6</v>
      </c>
      <c r="K213" s="41">
        <v>5</v>
      </c>
      <c r="L213" s="41">
        <v>5</v>
      </c>
      <c r="M213" s="41">
        <v>35</v>
      </c>
      <c r="N213" s="204">
        <v>4</v>
      </c>
      <c r="O213" s="204">
        <v>6</v>
      </c>
      <c r="P213" s="204">
        <v>3</v>
      </c>
      <c r="Q213" s="204">
        <v>2</v>
      </c>
      <c r="R213" s="204">
        <v>5</v>
      </c>
      <c r="U213" s="19"/>
      <c r="V213" s="48"/>
    </row>
    <row r="214" spans="1:22" x14ac:dyDescent="0.25">
      <c r="A214" s="36"/>
      <c r="B214" s="36" t="s">
        <v>11</v>
      </c>
      <c r="C214" s="227"/>
      <c r="D214" s="41"/>
      <c r="E214" s="41"/>
      <c r="F214" s="41">
        <v>6</v>
      </c>
      <c r="G214" s="41">
        <v>2</v>
      </c>
      <c r="H214" s="41">
        <v>6</v>
      </c>
      <c r="I214" s="41">
        <v>12</v>
      </c>
      <c r="J214" s="41">
        <v>6</v>
      </c>
      <c r="K214" s="41">
        <v>4</v>
      </c>
      <c r="L214" s="41">
        <v>5</v>
      </c>
      <c r="M214" s="41">
        <v>15</v>
      </c>
      <c r="N214" s="204">
        <v>4</v>
      </c>
      <c r="O214" s="204">
        <v>5</v>
      </c>
      <c r="P214" s="204">
        <v>3</v>
      </c>
      <c r="Q214" s="204">
        <v>2</v>
      </c>
      <c r="R214" s="204">
        <v>5</v>
      </c>
      <c r="U214" s="19"/>
      <c r="V214" s="48"/>
    </row>
    <row r="215" spans="1:22" x14ac:dyDescent="0.25">
      <c r="A215" s="36">
        <v>104975</v>
      </c>
      <c r="B215" s="39" t="s">
        <v>623</v>
      </c>
      <c r="C215" s="225" t="s">
        <v>111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>
        <v>0</v>
      </c>
      <c r="N215" s="204"/>
      <c r="O215" s="204"/>
      <c r="P215" s="204">
        <v>0</v>
      </c>
      <c r="Q215" s="204"/>
      <c r="R215" s="204"/>
      <c r="U215" s="19"/>
      <c r="V215" s="48"/>
    </row>
    <row r="216" spans="1:22" x14ac:dyDescent="0.25">
      <c r="A216" s="36"/>
      <c r="B216" s="36" t="s">
        <v>9</v>
      </c>
      <c r="C216" s="226"/>
      <c r="D216" s="41"/>
      <c r="E216" s="41"/>
      <c r="F216" s="41">
        <v>4</v>
      </c>
      <c r="G216" s="41">
        <v>3</v>
      </c>
      <c r="H216" s="41">
        <v>7</v>
      </c>
      <c r="I216" s="41"/>
      <c r="J216" s="41"/>
      <c r="K216" s="41"/>
      <c r="L216" s="41"/>
      <c r="M216" s="41">
        <v>0</v>
      </c>
      <c r="N216" s="204"/>
      <c r="O216" s="204"/>
      <c r="P216" s="204">
        <v>0</v>
      </c>
      <c r="Q216" s="204"/>
      <c r="R216" s="204"/>
      <c r="U216" s="19"/>
      <c r="V216" s="48"/>
    </row>
    <row r="217" spans="1:22" x14ac:dyDescent="0.25">
      <c r="A217" s="36"/>
      <c r="B217" s="36" t="s">
        <v>10</v>
      </c>
      <c r="C217" s="226"/>
      <c r="D217" s="41"/>
      <c r="E217" s="41"/>
      <c r="F217" s="41">
        <v>3</v>
      </c>
      <c r="G217" s="41"/>
      <c r="H217" s="41">
        <v>3</v>
      </c>
      <c r="I217" s="41"/>
      <c r="J217" s="41"/>
      <c r="K217" s="41"/>
      <c r="L217" s="41"/>
      <c r="M217" s="41">
        <v>3</v>
      </c>
      <c r="N217" s="204"/>
      <c r="O217" s="204"/>
      <c r="P217" s="204">
        <v>0</v>
      </c>
      <c r="Q217" s="204"/>
      <c r="R217" s="204"/>
      <c r="U217" s="19"/>
      <c r="V217" s="48"/>
    </row>
    <row r="218" spans="1:22" x14ac:dyDescent="0.25">
      <c r="A218" s="36"/>
      <c r="B218" s="36" t="s">
        <v>11</v>
      </c>
      <c r="C218" s="227"/>
      <c r="D218" s="41"/>
      <c r="E218" s="41"/>
      <c r="F218" s="41"/>
      <c r="G218" s="41"/>
      <c r="H218" s="41"/>
      <c r="I218" s="41"/>
      <c r="J218" s="41"/>
      <c r="K218" s="41"/>
      <c r="L218" s="41"/>
      <c r="M218" s="41">
        <v>0</v>
      </c>
      <c r="N218" s="204"/>
      <c r="O218" s="204"/>
      <c r="P218" s="204">
        <v>0</v>
      </c>
      <c r="Q218" s="204"/>
      <c r="R218" s="204"/>
      <c r="U218" s="19"/>
      <c r="V218" s="48"/>
    </row>
    <row r="219" spans="1:22" x14ac:dyDescent="0.25">
      <c r="A219" s="36"/>
      <c r="B219" s="37" t="s">
        <v>103</v>
      </c>
      <c r="C219" s="35" t="s">
        <v>108</v>
      </c>
      <c r="D219" s="29" t="s">
        <v>28</v>
      </c>
      <c r="E219" s="22" t="s">
        <v>29</v>
      </c>
      <c r="F219" s="22" t="s">
        <v>3</v>
      </c>
      <c r="G219" s="22" t="s">
        <v>4</v>
      </c>
      <c r="H219" s="22" t="s">
        <v>5</v>
      </c>
      <c r="I219" s="22" t="s">
        <v>6</v>
      </c>
      <c r="J219" s="22" t="s">
        <v>7</v>
      </c>
      <c r="K219" s="22" t="s">
        <v>8</v>
      </c>
      <c r="L219" s="22" t="s">
        <v>166</v>
      </c>
      <c r="M219" s="22" t="s">
        <v>624</v>
      </c>
      <c r="N219" s="202" t="s">
        <v>633</v>
      </c>
      <c r="O219" s="202" t="s">
        <v>644</v>
      </c>
      <c r="P219" s="202" t="s">
        <v>646</v>
      </c>
      <c r="Q219" s="202"/>
      <c r="R219" s="202"/>
      <c r="U219" s="19"/>
      <c r="V219" s="48"/>
    </row>
    <row r="220" spans="1:22" x14ac:dyDescent="0.25">
      <c r="A220" s="36">
        <v>103479</v>
      </c>
      <c r="B220" s="39" t="s">
        <v>145</v>
      </c>
      <c r="C220" s="225" t="s">
        <v>110</v>
      </c>
      <c r="D220" s="40"/>
      <c r="E220" s="40"/>
      <c r="F220" s="41"/>
      <c r="G220" s="41"/>
      <c r="H220" s="41"/>
      <c r="I220" s="41"/>
      <c r="J220" s="41"/>
      <c r="K220" s="41"/>
      <c r="L220" s="41"/>
      <c r="M220" s="41">
        <v>0</v>
      </c>
      <c r="N220" s="204"/>
      <c r="O220" s="204"/>
      <c r="P220" s="204">
        <v>0</v>
      </c>
      <c r="Q220" s="204"/>
      <c r="R220" s="204"/>
      <c r="U220" s="19"/>
      <c r="V220" s="48"/>
    </row>
    <row r="221" spans="1:22" x14ac:dyDescent="0.25">
      <c r="A221" s="36"/>
      <c r="B221" s="36" t="s">
        <v>9</v>
      </c>
      <c r="C221" s="226"/>
      <c r="D221" s="41">
        <v>8</v>
      </c>
      <c r="E221" s="41">
        <v>5</v>
      </c>
      <c r="F221" s="41">
        <v>5</v>
      </c>
      <c r="G221" s="41">
        <v>4</v>
      </c>
      <c r="H221" s="41">
        <v>7</v>
      </c>
      <c r="I221" s="41">
        <v>5</v>
      </c>
      <c r="J221" s="41">
        <v>4</v>
      </c>
      <c r="K221" s="41">
        <v>4</v>
      </c>
      <c r="L221" s="41">
        <v>2</v>
      </c>
      <c r="M221" s="41">
        <v>3</v>
      </c>
      <c r="N221" s="204">
        <v>2</v>
      </c>
      <c r="O221" s="204">
        <v>6</v>
      </c>
      <c r="P221" s="204">
        <v>2</v>
      </c>
      <c r="Q221" s="204">
        <v>5</v>
      </c>
      <c r="R221" s="204">
        <v>4</v>
      </c>
      <c r="U221" s="19"/>
      <c r="V221" s="48"/>
    </row>
    <row r="222" spans="1:22" x14ac:dyDescent="0.25">
      <c r="A222" s="36"/>
      <c r="B222" s="36" t="s">
        <v>10</v>
      </c>
      <c r="C222" s="226"/>
      <c r="D222" s="41">
        <v>7</v>
      </c>
      <c r="E222" s="41">
        <v>4</v>
      </c>
      <c r="F222" s="41">
        <v>3</v>
      </c>
      <c r="G222" s="41">
        <v>4</v>
      </c>
      <c r="H222" s="41">
        <v>4</v>
      </c>
      <c r="I222" s="41">
        <v>5</v>
      </c>
      <c r="J222" s="41">
        <v>3</v>
      </c>
      <c r="K222" s="41">
        <v>4</v>
      </c>
      <c r="L222" s="41">
        <v>2</v>
      </c>
      <c r="M222" s="41">
        <v>2</v>
      </c>
      <c r="N222" s="204">
        <v>2</v>
      </c>
      <c r="O222" s="204">
        <v>5</v>
      </c>
      <c r="P222" s="204">
        <v>2</v>
      </c>
      <c r="Q222" s="204">
        <v>3</v>
      </c>
      <c r="R222" s="204">
        <v>4</v>
      </c>
      <c r="U222" s="19"/>
      <c r="V222" s="48"/>
    </row>
    <row r="223" spans="1:22" x14ac:dyDescent="0.25">
      <c r="A223" s="36"/>
      <c r="B223" s="36" t="s">
        <v>11</v>
      </c>
      <c r="C223" s="227"/>
      <c r="D223" s="41"/>
      <c r="E223" s="41"/>
      <c r="F223" s="41">
        <v>3</v>
      </c>
      <c r="G223" s="41">
        <v>3</v>
      </c>
      <c r="H223" s="41">
        <v>5</v>
      </c>
      <c r="I223" s="41">
        <v>2</v>
      </c>
      <c r="J223" s="41">
        <v>4</v>
      </c>
      <c r="K223" s="41">
        <v>3</v>
      </c>
      <c r="L223" s="41">
        <v>2</v>
      </c>
      <c r="M223" s="41">
        <v>0</v>
      </c>
      <c r="N223" s="204">
        <v>1</v>
      </c>
      <c r="O223" s="204">
        <v>2</v>
      </c>
      <c r="P223" s="204">
        <v>1</v>
      </c>
      <c r="Q223" s="204">
        <v>1</v>
      </c>
      <c r="R223" s="204">
        <v>4</v>
      </c>
      <c r="U223" s="19"/>
      <c r="V223" s="48"/>
    </row>
    <row r="224" spans="1:22" x14ac:dyDescent="0.25">
      <c r="A224" s="36">
        <v>104669</v>
      </c>
      <c r="B224" s="39" t="s">
        <v>146</v>
      </c>
      <c r="C224" s="225" t="s">
        <v>110</v>
      </c>
      <c r="D224" s="40"/>
      <c r="E224" s="40"/>
      <c r="F224" s="41"/>
      <c r="G224" s="41"/>
      <c r="H224" s="41"/>
      <c r="I224" s="41"/>
      <c r="J224" s="41"/>
      <c r="K224" s="41"/>
      <c r="L224" s="41"/>
      <c r="M224" s="41">
        <v>0</v>
      </c>
      <c r="N224" s="204"/>
      <c r="O224" s="204"/>
      <c r="P224" s="204">
        <v>0</v>
      </c>
      <c r="Q224" s="204"/>
      <c r="R224" s="204"/>
      <c r="U224" s="19"/>
      <c r="V224" s="48"/>
    </row>
    <row r="225" spans="1:22" x14ac:dyDescent="0.25">
      <c r="A225" s="36"/>
      <c r="B225" s="36" t="s">
        <v>9</v>
      </c>
      <c r="C225" s="226"/>
      <c r="D225" s="41"/>
      <c r="E225" s="41">
        <v>3</v>
      </c>
      <c r="F225" s="41">
        <v>3</v>
      </c>
      <c r="G225" s="41">
        <v>2</v>
      </c>
      <c r="H225" s="41">
        <v>4</v>
      </c>
      <c r="I225" s="41">
        <v>2</v>
      </c>
      <c r="J225" s="41">
        <v>2</v>
      </c>
      <c r="K225" s="41">
        <v>1</v>
      </c>
      <c r="L225" s="41">
        <v>3</v>
      </c>
      <c r="M225" s="41">
        <v>2</v>
      </c>
      <c r="N225" s="204">
        <v>3</v>
      </c>
      <c r="O225" s="204">
        <v>5</v>
      </c>
      <c r="P225" s="204">
        <v>3</v>
      </c>
      <c r="Q225" s="204">
        <v>7</v>
      </c>
      <c r="R225" s="204">
        <v>5</v>
      </c>
      <c r="U225" s="19"/>
      <c r="V225" s="48"/>
    </row>
    <row r="226" spans="1:22" x14ac:dyDescent="0.25">
      <c r="A226" s="36"/>
      <c r="B226" s="36" t="s">
        <v>10</v>
      </c>
      <c r="C226" s="226"/>
      <c r="D226" s="41"/>
      <c r="E226" s="41">
        <v>1</v>
      </c>
      <c r="F226" s="41"/>
      <c r="G226" s="41"/>
      <c r="H226" s="41"/>
      <c r="I226" s="41"/>
      <c r="J226" s="41">
        <v>3</v>
      </c>
      <c r="K226" s="41"/>
      <c r="L226" s="41">
        <v>3</v>
      </c>
      <c r="M226" s="41">
        <v>0</v>
      </c>
      <c r="N226" s="204">
        <v>2</v>
      </c>
      <c r="O226" s="204">
        <v>5</v>
      </c>
      <c r="P226" s="204">
        <v>2</v>
      </c>
      <c r="Q226" s="204">
        <v>4</v>
      </c>
      <c r="R226" s="204">
        <v>5</v>
      </c>
      <c r="U226" s="19"/>
      <c r="V226" s="48"/>
    </row>
    <row r="227" spans="1:22" x14ac:dyDescent="0.25">
      <c r="A227" s="36"/>
      <c r="B227" s="36" t="s">
        <v>11</v>
      </c>
      <c r="C227" s="227"/>
      <c r="D227" s="41"/>
      <c r="E227" s="41"/>
      <c r="F227" s="41"/>
      <c r="G227" s="41"/>
      <c r="H227" s="41"/>
      <c r="I227" s="41"/>
      <c r="J227" s="41"/>
      <c r="K227" s="41"/>
      <c r="L227" s="41">
        <v>2</v>
      </c>
      <c r="M227" s="41">
        <v>0</v>
      </c>
      <c r="N227" s="204">
        <v>2</v>
      </c>
      <c r="O227" s="204">
        <v>3</v>
      </c>
      <c r="P227" s="204">
        <v>1</v>
      </c>
      <c r="Q227" s="204">
        <v>4</v>
      </c>
      <c r="R227" s="204">
        <v>3</v>
      </c>
      <c r="U227" s="19"/>
      <c r="V227" s="48"/>
    </row>
    <row r="228" spans="1:22" x14ac:dyDescent="0.25">
      <c r="A228" s="36">
        <v>104670</v>
      </c>
      <c r="B228" s="39" t="s">
        <v>147</v>
      </c>
      <c r="C228" s="225" t="s">
        <v>110</v>
      </c>
      <c r="D228" s="40"/>
      <c r="E228" s="40"/>
      <c r="F228" s="41"/>
      <c r="G228" s="41"/>
      <c r="H228" s="41"/>
      <c r="I228" s="41"/>
      <c r="J228" s="41"/>
      <c r="K228" s="41"/>
      <c r="L228" s="41"/>
      <c r="M228" s="41">
        <v>0</v>
      </c>
      <c r="N228" s="204"/>
      <c r="O228" s="204"/>
      <c r="P228" s="204">
        <v>0</v>
      </c>
      <c r="Q228" s="204"/>
      <c r="R228" s="204"/>
      <c r="U228" s="19"/>
      <c r="V228" s="48"/>
    </row>
    <row r="229" spans="1:22" x14ac:dyDescent="0.25">
      <c r="A229" s="36"/>
      <c r="B229" s="36" t="s">
        <v>9</v>
      </c>
      <c r="C229" s="226"/>
      <c r="D229" s="41"/>
      <c r="E229" s="41">
        <v>1</v>
      </c>
      <c r="F229" s="41">
        <v>5</v>
      </c>
      <c r="G229" s="41">
        <v>7</v>
      </c>
      <c r="H229" s="41">
        <v>4</v>
      </c>
      <c r="I229" s="41">
        <v>12</v>
      </c>
      <c r="J229" s="41">
        <v>1</v>
      </c>
      <c r="K229" s="41">
        <v>7</v>
      </c>
      <c r="L229" s="41">
        <v>8</v>
      </c>
      <c r="M229" s="41">
        <v>7</v>
      </c>
      <c r="N229" s="204">
        <v>6</v>
      </c>
      <c r="O229" s="204">
        <v>8</v>
      </c>
      <c r="P229" s="204">
        <v>5</v>
      </c>
      <c r="Q229" s="204">
        <v>5</v>
      </c>
      <c r="R229" s="204">
        <v>4</v>
      </c>
      <c r="U229" s="19"/>
      <c r="V229" s="48"/>
    </row>
    <row r="230" spans="1:22" x14ac:dyDescent="0.25">
      <c r="A230" s="36"/>
      <c r="B230" s="36" t="s">
        <v>10</v>
      </c>
      <c r="C230" s="226"/>
      <c r="D230" s="41"/>
      <c r="E230" s="41">
        <v>7</v>
      </c>
      <c r="F230" s="41"/>
      <c r="G230" s="41">
        <v>2</v>
      </c>
      <c r="H230" s="41">
        <v>2</v>
      </c>
      <c r="I230" s="41">
        <v>8</v>
      </c>
      <c r="J230" s="41">
        <v>1</v>
      </c>
      <c r="K230" s="41">
        <v>5</v>
      </c>
      <c r="L230" s="41">
        <v>6</v>
      </c>
      <c r="M230" s="41">
        <v>6</v>
      </c>
      <c r="N230" s="204">
        <v>5</v>
      </c>
      <c r="O230" s="204">
        <v>6</v>
      </c>
      <c r="P230" s="204">
        <v>5</v>
      </c>
      <c r="Q230" s="204">
        <v>5</v>
      </c>
      <c r="R230" s="204">
        <v>3</v>
      </c>
      <c r="U230" s="19"/>
      <c r="V230" s="48"/>
    </row>
    <row r="231" spans="1:22" x14ac:dyDescent="0.25">
      <c r="A231" s="36"/>
      <c r="B231" s="36" t="s">
        <v>11</v>
      </c>
      <c r="C231" s="227"/>
      <c r="D231" s="41"/>
      <c r="E231" s="41"/>
      <c r="F231" s="41">
        <v>1</v>
      </c>
      <c r="G231" s="41">
        <v>3</v>
      </c>
      <c r="H231" s="41">
        <v>3</v>
      </c>
      <c r="I231" s="41">
        <v>6</v>
      </c>
      <c r="J231" s="41">
        <v>2</v>
      </c>
      <c r="K231" s="41">
        <v>5</v>
      </c>
      <c r="L231" s="41">
        <v>4</v>
      </c>
      <c r="M231" s="41">
        <v>6</v>
      </c>
      <c r="N231" s="204">
        <v>3</v>
      </c>
      <c r="O231" s="204">
        <v>6</v>
      </c>
      <c r="P231" s="204">
        <v>4</v>
      </c>
      <c r="Q231" s="204">
        <v>6</v>
      </c>
      <c r="R231" s="204">
        <v>2</v>
      </c>
      <c r="U231" s="19"/>
      <c r="V231" s="48"/>
    </row>
    <row r="232" spans="1:22" x14ac:dyDescent="0.25">
      <c r="A232" s="36">
        <v>3232</v>
      </c>
      <c r="B232" s="39" t="s">
        <v>148</v>
      </c>
      <c r="C232" s="225" t="s">
        <v>110</v>
      </c>
      <c r="D232" s="40"/>
      <c r="E232" s="40"/>
      <c r="F232" s="41"/>
      <c r="G232" s="41"/>
      <c r="H232" s="41"/>
      <c r="I232" s="41"/>
      <c r="J232" s="41"/>
      <c r="K232" s="41"/>
      <c r="L232" s="41"/>
      <c r="M232" s="41">
        <v>0</v>
      </c>
      <c r="N232" s="204"/>
      <c r="O232" s="204"/>
      <c r="P232" s="204">
        <v>0</v>
      </c>
      <c r="Q232" s="204"/>
      <c r="R232" s="204"/>
      <c r="U232" s="19"/>
      <c r="V232" s="48"/>
    </row>
    <row r="233" spans="1:22" x14ac:dyDescent="0.25">
      <c r="A233" s="36"/>
      <c r="B233" s="36" t="s">
        <v>9</v>
      </c>
      <c r="C233" s="226"/>
      <c r="D233" s="41">
        <v>9</v>
      </c>
      <c r="E233" s="41">
        <v>12</v>
      </c>
      <c r="F233" s="41">
        <v>14</v>
      </c>
      <c r="G233" s="41">
        <v>17</v>
      </c>
      <c r="H233" s="41">
        <v>19</v>
      </c>
      <c r="I233" s="41">
        <v>16</v>
      </c>
      <c r="J233" s="41">
        <v>19</v>
      </c>
      <c r="K233" s="41">
        <v>14</v>
      </c>
      <c r="L233" s="41">
        <v>24</v>
      </c>
      <c r="M233" s="41">
        <v>12</v>
      </c>
      <c r="N233" s="204">
        <v>5</v>
      </c>
      <c r="O233" s="204">
        <v>12</v>
      </c>
      <c r="P233" s="204">
        <v>9</v>
      </c>
      <c r="Q233" s="204">
        <v>12</v>
      </c>
      <c r="R233" s="204">
        <v>15</v>
      </c>
      <c r="U233" s="19"/>
      <c r="V233" s="48"/>
    </row>
    <row r="234" spans="1:22" x14ac:dyDescent="0.25">
      <c r="A234" s="36"/>
      <c r="B234" s="36" t="s">
        <v>10</v>
      </c>
      <c r="C234" s="226"/>
      <c r="D234" s="41">
        <v>8</v>
      </c>
      <c r="E234" s="41">
        <v>11</v>
      </c>
      <c r="F234" s="41">
        <v>13</v>
      </c>
      <c r="G234" s="41">
        <v>11</v>
      </c>
      <c r="H234" s="41">
        <v>13</v>
      </c>
      <c r="I234" s="41">
        <v>14</v>
      </c>
      <c r="J234" s="41">
        <v>19</v>
      </c>
      <c r="K234" s="41">
        <v>13</v>
      </c>
      <c r="L234" s="41">
        <v>22</v>
      </c>
      <c r="M234" s="41">
        <v>11</v>
      </c>
      <c r="N234" s="204">
        <v>4</v>
      </c>
      <c r="O234" s="204">
        <v>10</v>
      </c>
      <c r="P234" s="204">
        <v>8</v>
      </c>
      <c r="Q234" s="204">
        <v>11</v>
      </c>
      <c r="R234" s="204">
        <v>14</v>
      </c>
      <c r="U234" s="19"/>
      <c r="V234" s="48"/>
    </row>
    <row r="235" spans="1:22" x14ac:dyDescent="0.25">
      <c r="A235" s="36"/>
      <c r="B235" s="36" t="s">
        <v>11</v>
      </c>
      <c r="C235" s="227"/>
      <c r="D235" s="41"/>
      <c r="E235" s="41"/>
      <c r="F235" s="41">
        <v>13</v>
      </c>
      <c r="G235" s="41">
        <v>11</v>
      </c>
      <c r="H235" s="41">
        <v>14</v>
      </c>
      <c r="I235" s="41">
        <v>17</v>
      </c>
      <c r="J235" s="41">
        <v>18</v>
      </c>
      <c r="K235" s="41">
        <v>10</v>
      </c>
      <c r="L235" s="41">
        <v>18</v>
      </c>
      <c r="M235" s="41">
        <v>10</v>
      </c>
      <c r="N235" s="204">
        <v>3</v>
      </c>
      <c r="O235" s="204">
        <v>8</v>
      </c>
      <c r="P235" s="204">
        <v>8</v>
      </c>
      <c r="Q235" s="204">
        <v>10</v>
      </c>
      <c r="R235" s="204">
        <v>14</v>
      </c>
      <c r="U235" s="19"/>
      <c r="V235" s="48"/>
    </row>
    <row r="236" spans="1:22" x14ac:dyDescent="0.25">
      <c r="A236" s="36">
        <v>15451</v>
      </c>
      <c r="B236" s="39" t="s">
        <v>149</v>
      </c>
      <c r="C236" s="225" t="s">
        <v>110</v>
      </c>
      <c r="D236" s="40"/>
      <c r="E236" s="40"/>
      <c r="F236" s="41"/>
      <c r="G236" s="41"/>
      <c r="H236" s="41"/>
      <c r="I236" s="41"/>
      <c r="J236" s="41"/>
      <c r="K236" s="41"/>
      <c r="L236" s="41"/>
      <c r="M236" s="41">
        <v>0</v>
      </c>
      <c r="N236" s="204"/>
      <c r="O236" s="204"/>
      <c r="P236" s="204">
        <v>0</v>
      </c>
      <c r="Q236" s="204"/>
      <c r="R236" s="204"/>
      <c r="U236" s="19"/>
      <c r="V236" s="48"/>
    </row>
    <row r="237" spans="1:22" x14ac:dyDescent="0.25">
      <c r="A237" s="36"/>
      <c r="B237" s="36" t="s">
        <v>9</v>
      </c>
      <c r="C237" s="226"/>
      <c r="D237" s="41">
        <v>6</v>
      </c>
      <c r="E237" s="41">
        <v>17</v>
      </c>
      <c r="F237" s="41">
        <v>7</v>
      </c>
      <c r="G237" s="41">
        <v>13</v>
      </c>
      <c r="H237" s="41">
        <v>5</v>
      </c>
      <c r="I237" s="41">
        <v>8</v>
      </c>
      <c r="J237" s="41">
        <v>11</v>
      </c>
      <c r="K237" s="41">
        <v>14</v>
      </c>
      <c r="L237" s="41">
        <v>11</v>
      </c>
      <c r="M237" s="41">
        <v>7</v>
      </c>
      <c r="N237" s="204">
        <v>5</v>
      </c>
      <c r="O237" s="204">
        <v>11</v>
      </c>
      <c r="P237" s="204">
        <v>14</v>
      </c>
      <c r="Q237" s="204">
        <v>10</v>
      </c>
      <c r="R237" s="204">
        <v>4</v>
      </c>
      <c r="U237" s="19"/>
      <c r="V237" s="48"/>
    </row>
    <row r="238" spans="1:22" x14ac:dyDescent="0.25">
      <c r="A238" s="36"/>
      <c r="B238" s="36" t="s">
        <v>10</v>
      </c>
      <c r="C238" s="226"/>
      <c r="D238" s="41"/>
      <c r="E238" s="41">
        <v>16</v>
      </c>
      <c r="F238" s="41">
        <v>5</v>
      </c>
      <c r="G238" s="41">
        <v>13</v>
      </c>
      <c r="H238" s="41">
        <v>3</v>
      </c>
      <c r="I238" s="41">
        <v>8</v>
      </c>
      <c r="J238" s="41">
        <v>11</v>
      </c>
      <c r="K238" s="41">
        <v>13</v>
      </c>
      <c r="L238" s="41">
        <v>10</v>
      </c>
      <c r="M238" s="41">
        <v>7</v>
      </c>
      <c r="N238" s="204">
        <v>6</v>
      </c>
      <c r="O238" s="204">
        <v>11</v>
      </c>
      <c r="P238" s="204">
        <v>13</v>
      </c>
      <c r="Q238" s="204">
        <v>9</v>
      </c>
      <c r="R238" s="204">
        <v>4</v>
      </c>
      <c r="U238" s="19"/>
      <c r="V238" s="48"/>
    </row>
    <row r="239" spans="1:22" x14ac:dyDescent="0.25">
      <c r="A239" s="36"/>
      <c r="B239" s="36" t="s">
        <v>11</v>
      </c>
      <c r="C239" s="227"/>
      <c r="D239" s="41"/>
      <c r="E239" s="41"/>
      <c r="F239" s="41"/>
      <c r="G239" s="41">
        <v>12</v>
      </c>
      <c r="H239" s="41"/>
      <c r="I239" s="41">
        <v>8</v>
      </c>
      <c r="J239" s="41">
        <v>14</v>
      </c>
      <c r="K239" s="41">
        <v>13</v>
      </c>
      <c r="L239" s="41">
        <v>8</v>
      </c>
      <c r="M239" s="41">
        <v>7</v>
      </c>
      <c r="N239" s="204">
        <v>6</v>
      </c>
      <c r="O239" s="204">
        <v>10</v>
      </c>
      <c r="P239" s="204">
        <v>12</v>
      </c>
      <c r="Q239" s="204">
        <v>9</v>
      </c>
      <c r="R239" s="204">
        <v>4</v>
      </c>
      <c r="U239" s="19"/>
      <c r="V239" s="48"/>
    </row>
    <row r="240" spans="1:22" x14ac:dyDescent="0.25">
      <c r="A240" s="36">
        <v>20902</v>
      </c>
      <c r="B240" s="39" t="s">
        <v>150</v>
      </c>
      <c r="C240" s="225" t="s">
        <v>110</v>
      </c>
      <c r="D240" s="40"/>
      <c r="E240" s="40"/>
      <c r="F240" s="41"/>
      <c r="G240" s="41"/>
      <c r="H240" s="41"/>
      <c r="I240" s="41"/>
      <c r="J240" s="41"/>
      <c r="K240" s="41"/>
      <c r="L240" s="41"/>
      <c r="M240" s="41">
        <v>0</v>
      </c>
      <c r="N240" s="204"/>
      <c r="O240" s="204"/>
      <c r="P240" s="204">
        <v>0</v>
      </c>
      <c r="Q240" s="204"/>
      <c r="R240" s="204"/>
      <c r="U240" s="19"/>
      <c r="V240" s="48"/>
    </row>
    <row r="241" spans="1:22" x14ac:dyDescent="0.25">
      <c r="A241" s="36"/>
      <c r="B241" s="36" t="s">
        <v>9</v>
      </c>
      <c r="C241" s="226"/>
      <c r="D241" s="41">
        <v>48</v>
      </c>
      <c r="E241" s="41">
        <v>33</v>
      </c>
      <c r="F241" s="41">
        <v>36</v>
      </c>
      <c r="G241" s="41">
        <v>23</v>
      </c>
      <c r="H241" s="41">
        <v>21</v>
      </c>
      <c r="I241" s="41">
        <v>25</v>
      </c>
      <c r="J241" s="41">
        <v>11</v>
      </c>
      <c r="K241" s="41">
        <v>13</v>
      </c>
      <c r="L241" s="41">
        <v>8</v>
      </c>
      <c r="M241" s="41">
        <v>13</v>
      </c>
      <c r="N241" s="204"/>
      <c r="O241" s="204">
        <v>2</v>
      </c>
      <c r="P241" s="204">
        <v>4</v>
      </c>
      <c r="Q241" s="204">
        <v>0</v>
      </c>
      <c r="R241" s="204">
        <v>3</v>
      </c>
      <c r="U241" s="19"/>
      <c r="V241" s="48"/>
    </row>
    <row r="242" spans="1:22" x14ac:dyDescent="0.25">
      <c r="A242" s="36"/>
      <c r="B242" s="36" t="s">
        <v>10</v>
      </c>
      <c r="C242" s="226"/>
      <c r="D242" s="41">
        <v>47</v>
      </c>
      <c r="E242" s="41">
        <v>27</v>
      </c>
      <c r="F242" s="41">
        <v>33</v>
      </c>
      <c r="G242" s="41">
        <v>21</v>
      </c>
      <c r="H242" s="41">
        <v>14</v>
      </c>
      <c r="I242" s="41">
        <v>21</v>
      </c>
      <c r="J242" s="41">
        <v>11</v>
      </c>
      <c r="K242" s="41">
        <v>11</v>
      </c>
      <c r="L242" s="41">
        <v>8</v>
      </c>
      <c r="M242" s="41">
        <v>12</v>
      </c>
      <c r="N242" s="204"/>
      <c r="O242" s="204">
        <v>1</v>
      </c>
      <c r="P242" s="204">
        <v>4</v>
      </c>
      <c r="Q242" s="204">
        <v>0</v>
      </c>
      <c r="R242" s="204">
        <v>3</v>
      </c>
      <c r="U242" s="19"/>
      <c r="V242" s="48"/>
    </row>
    <row r="243" spans="1:22" x14ac:dyDescent="0.25">
      <c r="A243" s="36"/>
      <c r="B243" s="36" t="s">
        <v>11</v>
      </c>
      <c r="C243" s="227"/>
      <c r="D243" s="41"/>
      <c r="E243" s="41"/>
      <c r="F243" s="41">
        <v>28</v>
      </c>
      <c r="G243" s="41">
        <v>17</v>
      </c>
      <c r="H243" s="41">
        <v>16</v>
      </c>
      <c r="I243" s="41">
        <v>20</v>
      </c>
      <c r="J243" s="41">
        <v>9</v>
      </c>
      <c r="K243" s="41">
        <v>15</v>
      </c>
      <c r="L243" s="41">
        <v>5</v>
      </c>
      <c r="M243" s="41">
        <v>8</v>
      </c>
      <c r="N243" s="204">
        <v>1</v>
      </c>
      <c r="O243" s="204"/>
      <c r="P243" s="204">
        <v>0</v>
      </c>
      <c r="Q243" s="204">
        <v>0</v>
      </c>
      <c r="R243" s="204">
        <v>3</v>
      </c>
      <c r="U243" s="19"/>
      <c r="V243" s="48"/>
    </row>
    <row r="244" spans="1:22" x14ac:dyDescent="0.25">
      <c r="A244" s="36">
        <v>108297</v>
      </c>
      <c r="B244" s="39" t="s">
        <v>150</v>
      </c>
      <c r="C244" s="225" t="s">
        <v>125</v>
      </c>
      <c r="D244" s="40"/>
      <c r="E244" s="40"/>
      <c r="F244" s="41"/>
      <c r="G244" s="41"/>
      <c r="H244" s="41"/>
      <c r="I244" s="41"/>
      <c r="J244" s="41"/>
      <c r="K244" s="41"/>
      <c r="L244" s="41"/>
      <c r="M244" s="41">
        <v>0</v>
      </c>
      <c r="N244" s="204"/>
      <c r="O244" s="204"/>
      <c r="P244" s="204">
        <v>0</v>
      </c>
      <c r="Q244" s="204"/>
      <c r="R244" s="204"/>
      <c r="U244" s="19"/>
      <c r="V244" s="48"/>
    </row>
    <row r="245" spans="1:22" x14ac:dyDescent="0.25">
      <c r="A245" s="36"/>
      <c r="B245" s="36" t="s">
        <v>9</v>
      </c>
      <c r="C245" s="226"/>
      <c r="D245" s="41"/>
      <c r="E245" s="41"/>
      <c r="F245" s="41"/>
      <c r="G245" s="41"/>
      <c r="H245" s="41"/>
      <c r="I245" s="41"/>
      <c r="J245" s="41"/>
      <c r="K245" s="41"/>
      <c r="L245" s="41"/>
      <c r="M245" s="41">
        <v>6</v>
      </c>
      <c r="N245" s="204">
        <v>1</v>
      </c>
      <c r="O245" s="204"/>
      <c r="P245" s="204">
        <v>0</v>
      </c>
      <c r="Q245" s="204"/>
      <c r="R245" s="204"/>
      <c r="U245" s="19"/>
      <c r="V245" s="48"/>
    </row>
    <row r="246" spans="1:22" x14ac:dyDescent="0.25">
      <c r="A246" s="36"/>
      <c r="B246" s="36" t="s">
        <v>10</v>
      </c>
      <c r="C246" s="226"/>
      <c r="D246" s="41"/>
      <c r="E246" s="41"/>
      <c r="F246" s="41"/>
      <c r="G246" s="41"/>
      <c r="H246" s="41"/>
      <c r="I246" s="41"/>
      <c r="J246" s="41"/>
      <c r="K246" s="41"/>
      <c r="L246" s="41"/>
      <c r="M246" s="41">
        <v>4</v>
      </c>
      <c r="N246" s="204">
        <v>1</v>
      </c>
      <c r="O246" s="204"/>
      <c r="P246" s="204">
        <v>0</v>
      </c>
      <c r="Q246" s="204"/>
      <c r="R246" s="204"/>
      <c r="U246" s="19"/>
      <c r="V246" s="48"/>
    </row>
    <row r="247" spans="1:22" x14ac:dyDescent="0.25">
      <c r="A247" s="36"/>
      <c r="B247" s="36" t="s">
        <v>11</v>
      </c>
      <c r="C247" s="227"/>
      <c r="D247" s="41"/>
      <c r="E247" s="41"/>
      <c r="F247" s="41"/>
      <c r="G247" s="41"/>
      <c r="H247" s="41"/>
      <c r="I247" s="41"/>
      <c r="J247" s="41"/>
      <c r="K247" s="41"/>
      <c r="L247" s="41"/>
      <c r="M247" s="41">
        <v>4</v>
      </c>
      <c r="N247" s="204"/>
      <c r="O247" s="204"/>
      <c r="P247" s="204">
        <v>0</v>
      </c>
      <c r="Q247" s="204"/>
      <c r="R247" s="204"/>
      <c r="U247" s="19"/>
      <c r="V247" s="48"/>
    </row>
    <row r="248" spans="1:22" x14ac:dyDescent="0.25">
      <c r="A248" s="43">
        <v>106885</v>
      </c>
      <c r="B248" s="39" t="s">
        <v>636</v>
      </c>
      <c r="C248" s="225" t="s">
        <v>110</v>
      </c>
      <c r="D248" s="40"/>
      <c r="E248" s="40"/>
      <c r="F248" s="41"/>
      <c r="G248" s="41"/>
      <c r="H248" s="41"/>
      <c r="I248" s="41"/>
      <c r="J248" s="41"/>
      <c r="K248" s="41"/>
      <c r="L248" s="41"/>
      <c r="M248" s="41">
        <v>0</v>
      </c>
      <c r="N248" s="204"/>
      <c r="O248" s="204"/>
      <c r="P248" s="204">
        <v>0</v>
      </c>
      <c r="Q248" s="204"/>
      <c r="R248" s="204"/>
      <c r="U248" s="19"/>
      <c r="V248" s="48"/>
    </row>
    <row r="249" spans="1:22" x14ac:dyDescent="0.25">
      <c r="A249" s="36"/>
      <c r="B249" s="36" t="s">
        <v>9</v>
      </c>
      <c r="C249" s="226"/>
      <c r="D249" s="41"/>
      <c r="E249" s="41"/>
      <c r="F249" s="41"/>
      <c r="G249" s="41"/>
      <c r="H249" s="41"/>
      <c r="I249" s="41"/>
      <c r="J249" s="41"/>
      <c r="K249" s="41">
        <v>2</v>
      </c>
      <c r="L249" s="41">
        <v>1</v>
      </c>
      <c r="M249" s="41">
        <v>1</v>
      </c>
      <c r="N249" s="204">
        <v>2</v>
      </c>
      <c r="O249" s="204">
        <v>3</v>
      </c>
      <c r="P249" s="204">
        <v>0</v>
      </c>
      <c r="Q249" s="204"/>
      <c r="R249" s="204"/>
      <c r="U249" s="19"/>
      <c r="V249" s="48"/>
    </row>
    <row r="250" spans="1:22" x14ac:dyDescent="0.25">
      <c r="A250" s="36"/>
      <c r="B250" s="36" t="s">
        <v>10</v>
      </c>
      <c r="C250" s="226"/>
      <c r="D250" s="41"/>
      <c r="E250" s="41"/>
      <c r="F250" s="41"/>
      <c r="G250" s="41"/>
      <c r="H250" s="41"/>
      <c r="I250" s="41"/>
      <c r="J250" s="41"/>
      <c r="K250" s="41"/>
      <c r="L250" s="41">
        <v>1</v>
      </c>
      <c r="M250" s="41">
        <v>1</v>
      </c>
      <c r="N250" s="204">
        <v>2</v>
      </c>
      <c r="O250" s="204">
        <v>2</v>
      </c>
      <c r="P250" s="204">
        <v>0</v>
      </c>
      <c r="Q250" s="204"/>
      <c r="R250" s="204"/>
      <c r="U250" s="19"/>
      <c r="V250" s="48"/>
    </row>
    <row r="251" spans="1:22" x14ac:dyDescent="0.25">
      <c r="A251" s="36"/>
      <c r="B251" s="36" t="s">
        <v>11</v>
      </c>
      <c r="C251" s="227"/>
      <c r="D251" s="41"/>
      <c r="E251" s="41"/>
      <c r="F251" s="41"/>
      <c r="G251" s="41"/>
      <c r="H251" s="41"/>
      <c r="I251" s="41"/>
      <c r="J251" s="41"/>
      <c r="K251" s="41"/>
      <c r="L251" s="41">
        <v>1</v>
      </c>
      <c r="M251" s="41">
        <v>0</v>
      </c>
      <c r="N251" s="204"/>
      <c r="O251" s="204"/>
      <c r="P251" s="204">
        <v>0</v>
      </c>
      <c r="Q251" s="204"/>
      <c r="R251" s="204"/>
      <c r="U251" s="19"/>
      <c r="V251" s="48"/>
    </row>
    <row r="252" spans="1:22" x14ac:dyDescent="0.25">
      <c r="A252" s="36">
        <v>104085</v>
      </c>
      <c r="B252" s="39" t="s">
        <v>151</v>
      </c>
      <c r="C252" s="225" t="s">
        <v>111</v>
      </c>
      <c r="D252" s="40"/>
      <c r="E252" s="40"/>
      <c r="F252" s="41"/>
      <c r="G252" s="41"/>
      <c r="H252" s="41"/>
      <c r="I252" s="41"/>
      <c r="J252" s="41"/>
      <c r="K252" s="41"/>
      <c r="L252" s="41"/>
      <c r="M252" s="41">
        <v>0</v>
      </c>
      <c r="N252" s="204"/>
      <c r="O252" s="204"/>
      <c r="P252" s="204">
        <v>0</v>
      </c>
      <c r="Q252" s="204"/>
      <c r="R252" s="204"/>
      <c r="U252" s="19"/>
      <c r="V252" s="48"/>
    </row>
    <row r="253" spans="1:22" x14ac:dyDescent="0.25">
      <c r="A253" s="36"/>
      <c r="B253" s="36" t="s">
        <v>9</v>
      </c>
      <c r="C253" s="226"/>
      <c r="D253" s="41">
        <v>9</v>
      </c>
      <c r="E253" s="41"/>
      <c r="F253" s="41">
        <v>5</v>
      </c>
      <c r="G253" s="41">
        <v>6</v>
      </c>
      <c r="H253" s="41">
        <v>10</v>
      </c>
      <c r="I253" s="41">
        <v>7</v>
      </c>
      <c r="J253" s="41"/>
      <c r="K253" s="41">
        <v>1</v>
      </c>
      <c r="L253" s="41">
        <v>1</v>
      </c>
      <c r="M253" s="41">
        <v>0</v>
      </c>
      <c r="N253" s="204"/>
      <c r="O253" s="204"/>
      <c r="P253" s="204">
        <v>0</v>
      </c>
      <c r="Q253" s="204"/>
      <c r="R253" s="204"/>
      <c r="U253" s="19"/>
      <c r="V253" s="48"/>
    </row>
    <row r="254" spans="1:22" x14ac:dyDescent="0.25">
      <c r="A254" s="36"/>
      <c r="B254" s="36" t="s">
        <v>10</v>
      </c>
      <c r="C254" s="226"/>
      <c r="D254" s="41">
        <v>8</v>
      </c>
      <c r="E254" s="41"/>
      <c r="F254" s="41"/>
      <c r="G254" s="41"/>
      <c r="H254" s="41">
        <v>3</v>
      </c>
      <c r="I254" s="41">
        <v>7</v>
      </c>
      <c r="J254" s="41"/>
      <c r="K254" s="41"/>
      <c r="L254" s="41"/>
      <c r="M254" s="41">
        <v>0</v>
      </c>
      <c r="N254" s="204"/>
      <c r="O254" s="204"/>
      <c r="P254" s="204">
        <v>0</v>
      </c>
      <c r="Q254" s="204"/>
      <c r="R254" s="204"/>
      <c r="U254" s="19"/>
      <c r="V254" s="48"/>
    </row>
    <row r="255" spans="1:22" x14ac:dyDescent="0.25">
      <c r="A255" s="36"/>
      <c r="B255" s="36" t="s">
        <v>11</v>
      </c>
      <c r="C255" s="227"/>
      <c r="D255" s="41"/>
      <c r="E255" s="41"/>
      <c r="F255" s="41"/>
      <c r="G255" s="41"/>
      <c r="H255" s="41">
        <v>7</v>
      </c>
      <c r="I255" s="41">
        <v>6</v>
      </c>
      <c r="J255" s="41"/>
      <c r="K255" s="41"/>
      <c r="L255" s="41"/>
      <c r="M255" s="41">
        <v>0</v>
      </c>
      <c r="N255" s="204"/>
      <c r="O255" s="204"/>
      <c r="P255" s="204">
        <v>0</v>
      </c>
      <c r="Q255" s="204"/>
      <c r="R255" s="204"/>
      <c r="U255" s="19"/>
      <c r="V255" s="48"/>
    </row>
    <row r="256" spans="1:22" x14ac:dyDescent="0.25">
      <c r="A256" s="36">
        <v>2822</v>
      </c>
      <c r="B256" s="39" t="s">
        <v>152</v>
      </c>
      <c r="C256" s="225" t="s">
        <v>110</v>
      </c>
      <c r="D256" s="40"/>
      <c r="E256" s="40"/>
      <c r="F256" s="41"/>
      <c r="G256" s="41"/>
      <c r="H256" s="41"/>
      <c r="I256" s="41"/>
      <c r="J256" s="41"/>
      <c r="K256" s="41"/>
      <c r="L256" s="41"/>
      <c r="M256" s="41">
        <v>0</v>
      </c>
      <c r="N256" s="204"/>
      <c r="O256" s="204"/>
      <c r="P256" s="204">
        <v>0</v>
      </c>
      <c r="Q256" s="204"/>
      <c r="R256" s="204"/>
      <c r="U256" s="19"/>
      <c r="V256" s="48"/>
    </row>
    <row r="257" spans="1:22" x14ac:dyDescent="0.25">
      <c r="A257" s="36"/>
      <c r="B257" s="36" t="s">
        <v>9</v>
      </c>
      <c r="C257" s="226"/>
      <c r="D257" s="41">
        <v>5</v>
      </c>
      <c r="E257" s="41">
        <v>69</v>
      </c>
      <c r="F257" s="41">
        <v>57</v>
      </c>
      <c r="G257" s="41">
        <v>32</v>
      </c>
      <c r="H257" s="41">
        <v>29</v>
      </c>
      <c r="I257" s="41">
        <v>32</v>
      </c>
      <c r="J257" s="41">
        <v>28</v>
      </c>
      <c r="K257" s="41">
        <v>31</v>
      </c>
      <c r="L257" s="41">
        <v>14</v>
      </c>
      <c r="M257" s="41">
        <v>17</v>
      </c>
      <c r="N257" s="204">
        <v>5</v>
      </c>
      <c r="O257" s="204">
        <v>16</v>
      </c>
      <c r="P257" s="204">
        <v>13</v>
      </c>
      <c r="Q257" s="204">
        <v>6</v>
      </c>
      <c r="R257" s="204">
        <v>8</v>
      </c>
      <c r="U257" s="19"/>
      <c r="V257" s="48"/>
    </row>
    <row r="258" spans="1:22" x14ac:dyDescent="0.25">
      <c r="A258" s="36"/>
      <c r="B258" s="36" t="s">
        <v>10</v>
      </c>
      <c r="C258" s="226"/>
      <c r="D258" s="41">
        <v>45</v>
      </c>
      <c r="E258" s="41">
        <v>53</v>
      </c>
      <c r="F258" s="41">
        <v>46</v>
      </c>
      <c r="G258" s="41">
        <v>20</v>
      </c>
      <c r="H258" s="41">
        <v>20</v>
      </c>
      <c r="I258" s="41">
        <v>22</v>
      </c>
      <c r="J258" s="41">
        <v>28</v>
      </c>
      <c r="K258" s="41">
        <v>26</v>
      </c>
      <c r="L258" s="41">
        <v>13</v>
      </c>
      <c r="M258" s="41">
        <v>13</v>
      </c>
      <c r="N258" s="204">
        <v>3</v>
      </c>
      <c r="O258" s="204">
        <v>14</v>
      </c>
      <c r="P258" s="204">
        <v>12</v>
      </c>
      <c r="Q258" s="204">
        <v>5</v>
      </c>
      <c r="R258" s="204">
        <v>8</v>
      </c>
      <c r="U258" s="19"/>
      <c r="V258" s="48"/>
    </row>
    <row r="259" spans="1:22" x14ac:dyDescent="0.25">
      <c r="A259" s="36"/>
      <c r="B259" s="36" t="s">
        <v>11</v>
      </c>
      <c r="C259" s="227"/>
      <c r="D259" s="41"/>
      <c r="E259" s="41"/>
      <c r="F259" s="41">
        <v>35</v>
      </c>
      <c r="G259" s="41">
        <v>25</v>
      </c>
      <c r="H259" s="41">
        <v>21</v>
      </c>
      <c r="I259" s="41">
        <v>22</v>
      </c>
      <c r="J259" s="41">
        <v>25</v>
      </c>
      <c r="K259" s="41">
        <v>26</v>
      </c>
      <c r="L259" s="41">
        <v>12</v>
      </c>
      <c r="M259" s="41">
        <v>12</v>
      </c>
      <c r="N259" s="204">
        <v>3</v>
      </c>
      <c r="O259" s="204">
        <v>10</v>
      </c>
      <c r="P259" s="204">
        <v>14</v>
      </c>
      <c r="Q259" s="204">
        <v>5</v>
      </c>
      <c r="R259" s="204">
        <v>7</v>
      </c>
      <c r="U259" s="19"/>
      <c r="V259" s="48"/>
    </row>
    <row r="260" spans="1:22" x14ac:dyDescent="0.25">
      <c r="A260" s="36">
        <v>8118</v>
      </c>
      <c r="B260" s="39" t="s">
        <v>152</v>
      </c>
      <c r="C260" s="225" t="s">
        <v>153</v>
      </c>
      <c r="D260" s="40"/>
      <c r="E260" s="40"/>
      <c r="F260" s="41"/>
      <c r="G260" s="41"/>
      <c r="H260" s="41"/>
      <c r="I260" s="41"/>
      <c r="J260" s="41"/>
      <c r="K260" s="41"/>
      <c r="L260" s="41"/>
      <c r="M260" s="41">
        <v>0</v>
      </c>
      <c r="N260" s="204"/>
      <c r="O260" s="204"/>
      <c r="P260" s="204">
        <v>0</v>
      </c>
      <c r="Q260" s="204"/>
      <c r="R260" s="204"/>
      <c r="U260" s="19"/>
      <c r="V260" s="48"/>
    </row>
    <row r="261" spans="1:22" x14ac:dyDescent="0.25">
      <c r="A261" s="36"/>
      <c r="B261" s="36" t="s">
        <v>9</v>
      </c>
      <c r="C261" s="226"/>
      <c r="D261" s="41"/>
      <c r="E261" s="41">
        <v>38</v>
      </c>
      <c r="F261" s="41">
        <v>40</v>
      </c>
      <c r="G261" s="41">
        <v>31</v>
      </c>
      <c r="H261" s="41">
        <v>43</v>
      </c>
      <c r="I261" s="41">
        <v>37</v>
      </c>
      <c r="J261" s="41">
        <v>21</v>
      </c>
      <c r="K261" s="41">
        <v>24</v>
      </c>
      <c r="L261" s="41">
        <v>13</v>
      </c>
      <c r="M261" s="41">
        <v>0</v>
      </c>
      <c r="N261" s="204">
        <v>13</v>
      </c>
      <c r="O261" s="204"/>
      <c r="P261" s="204">
        <v>0</v>
      </c>
      <c r="Q261" s="204"/>
      <c r="R261" s="204"/>
      <c r="U261" s="19"/>
      <c r="V261" s="48"/>
    </row>
    <row r="262" spans="1:22" x14ac:dyDescent="0.25">
      <c r="A262" s="36"/>
      <c r="B262" s="36" t="s">
        <v>10</v>
      </c>
      <c r="C262" s="226"/>
      <c r="D262" s="41"/>
      <c r="E262" s="41">
        <v>21</v>
      </c>
      <c r="F262" s="41"/>
      <c r="G262" s="41"/>
      <c r="H262" s="41"/>
      <c r="I262" s="41">
        <v>21</v>
      </c>
      <c r="J262" s="41">
        <v>16</v>
      </c>
      <c r="K262" s="41"/>
      <c r="L262" s="41"/>
      <c r="M262" s="41">
        <v>0</v>
      </c>
      <c r="N262" s="204">
        <v>6</v>
      </c>
      <c r="O262" s="204"/>
      <c r="P262" s="204">
        <v>0</v>
      </c>
      <c r="Q262" s="204"/>
      <c r="R262" s="204"/>
      <c r="U262" s="19"/>
      <c r="V262" s="48"/>
    </row>
    <row r="263" spans="1:22" x14ac:dyDescent="0.25">
      <c r="A263" s="36"/>
      <c r="B263" s="36" t="s">
        <v>11</v>
      </c>
      <c r="C263" s="227"/>
      <c r="D263" s="41"/>
      <c r="E263" s="41"/>
      <c r="F263" s="41">
        <v>22</v>
      </c>
      <c r="G263" s="41">
        <v>19</v>
      </c>
      <c r="H263" s="41">
        <v>17</v>
      </c>
      <c r="I263" s="41">
        <v>21</v>
      </c>
      <c r="J263" s="41">
        <v>17</v>
      </c>
      <c r="K263" s="41">
        <v>15</v>
      </c>
      <c r="L263" s="41"/>
      <c r="M263" s="41">
        <v>0</v>
      </c>
      <c r="N263" s="204"/>
      <c r="O263" s="204"/>
      <c r="P263" s="204">
        <v>0</v>
      </c>
      <c r="Q263" s="204"/>
      <c r="R263" s="204"/>
      <c r="U263" s="19"/>
      <c r="V263" s="48"/>
    </row>
    <row r="264" spans="1:22" x14ac:dyDescent="0.25">
      <c r="A264" s="36">
        <v>9070</v>
      </c>
      <c r="B264" s="39" t="s">
        <v>152</v>
      </c>
      <c r="C264" s="225" t="s">
        <v>125</v>
      </c>
      <c r="D264" s="40"/>
      <c r="E264" s="40"/>
      <c r="F264" s="41"/>
      <c r="G264" s="41"/>
      <c r="H264" s="41"/>
      <c r="I264" s="41"/>
      <c r="J264" s="41"/>
      <c r="K264" s="41"/>
      <c r="L264" s="41"/>
      <c r="M264" s="41">
        <v>0</v>
      </c>
      <c r="N264" s="204"/>
      <c r="O264" s="204"/>
      <c r="P264" s="204">
        <v>0</v>
      </c>
      <c r="Q264" s="204"/>
      <c r="R264" s="204"/>
      <c r="U264" s="19"/>
      <c r="V264" s="48"/>
    </row>
    <row r="265" spans="1:22" x14ac:dyDescent="0.25">
      <c r="A265" s="36"/>
      <c r="B265" s="36" t="s">
        <v>9</v>
      </c>
      <c r="C265" s="226"/>
      <c r="D265" s="41">
        <v>12</v>
      </c>
      <c r="E265" s="41">
        <v>16</v>
      </c>
      <c r="F265" s="41">
        <v>20</v>
      </c>
      <c r="G265" s="41">
        <v>13</v>
      </c>
      <c r="H265" s="41">
        <v>17</v>
      </c>
      <c r="I265" s="41">
        <v>12</v>
      </c>
      <c r="J265" s="41">
        <v>15</v>
      </c>
      <c r="K265" s="41">
        <v>6</v>
      </c>
      <c r="L265" s="41">
        <v>11</v>
      </c>
      <c r="M265" s="41">
        <v>12</v>
      </c>
      <c r="N265" s="204">
        <v>6</v>
      </c>
      <c r="O265" s="204">
        <v>10</v>
      </c>
      <c r="P265" s="204">
        <v>4</v>
      </c>
      <c r="Q265" s="204">
        <v>2</v>
      </c>
      <c r="R265" s="204">
        <v>2</v>
      </c>
      <c r="U265" s="19"/>
      <c r="V265" s="48"/>
    </row>
    <row r="266" spans="1:22" x14ac:dyDescent="0.25">
      <c r="A266" s="36"/>
      <c r="B266" s="36" t="s">
        <v>10</v>
      </c>
      <c r="C266" s="226"/>
      <c r="D266" s="41">
        <v>11</v>
      </c>
      <c r="E266" s="41">
        <v>15</v>
      </c>
      <c r="F266" s="41">
        <v>20</v>
      </c>
      <c r="G266" s="41">
        <v>7</v>
      </c>
      <c r="H266" s="41">
        <v>14</v>
      </c>
      <c r="I266" s="41">
        <v>12</v>
      </c>
      <c r="J266" s="41">
        <v>15</v>
      </c>
      <c r="K266" s="41">
        <v>4</v>
      </c>
      <c r="L266" s="41">
        <v>10</v>
      </c>
      <c r="M266" s="41">
        <v>12</v>
      </c>
      <c r="N266" s="204">
        <v>6</v>
      </c>
      <c r="O266" s="204">
        <v>10</v>
      </c>
      <c r="P266" s="204">
        <v>4</v>
      </c>
      <c r="Q266" s="204">
        <v>2</v>
      </c>
      <c r="R266" s="204">
        <v>2</v>
      </c>
      <c r="U266" s="19"/>
      <c r="V266" s="48"/>
    </row>
    <row r="267" spans="1:22" x14ac:dyDescent="0.25">
      <c r="A267" s="36"/>
      <c r="B267" s="36" t="s">
        <v>11</v>
      </c>
      <c r="C267" s="227"/>
      <c r="D267" s="41"/>
      <c r="E267" s="41"/>
      <c r="F267" s="41">
        <v>19</v>
      </c>
      <c r="G267" s="41">
        <v>14</v>
      </c>
      <c r="H267" s="41">
        <v>10</v>
      </c>
      <c r="I267" s="41">
        <v>12</v>
      </c>
      <c r="J267" s="41">
        <v>13</v>
      </c>
      <c r="K267" s="41">
        <v>5</v>
      </c>
      <c r="L267" s="41">
        <v>9</v>
      </c>
      <c r="M267" s="41">
        <v>10</v>
      </c>
      <c r="N267" s="204">
        <v>5</v>
      </c>
      <c r="O267" s="204">
        <v>8</v>
      </c>
      <c r="P267" s="204">
        <v>3</v>
      </c>
      <c r="Q267" s="204">
        <v>0</v>
      </c>
      <c r="R267" s="204">
        <v>1</v>
      </c>
      <c r="U267" s="19"/>
      <c r="V267" s="48"/>
    </row>
    <row r="268" spans="1:22" x14ac:dyDescent="0.25">
      <c r="A268" s="36">
        <v>104976</v>
      </c>
      <c r="B268" s="39" t="s">
        <v>152</v>
      </c>
      <c r="C268" s="225" t="s">
        <v>111</v>
      </c>
      <c r="D268" s="40"/>
      <c r="E268" s="40"/>
      <c r="F268" s="41"/>
      <c r="G268" s="41"/>
      <c r="H268" s="41"/>
      <c r="I268" s="41"/>
      <c r="J268" s="41"/>
      <c r="K268" s="41"/>
      <c r="L268" s="41"/>
      <c r="M268" s="41">
        <v>0</v>
      </c>
      <c r="N268" s="204"/>
      <c r="O268" s="204"/>
      <c r="P268" s="204">
        <v>0</v>
      </c>
      <c r="Q268" s="204"/>
      <c r="R268" s="204"/>
      <c r="U268" s="19"/>
      <c r="V268" s="48"/>
    </row>
    <row r="269" spans="1:22" x14ac:dyDescent="0.25">
      <c r="A269" s="36"/>
      <c r="B269" s="36" t="s">
        <v>9</v>
      </c>
      <c r="C269" s="226"/>
      <c r="D269" s="41"/>
      <c r="E269" s="41"/>
      <c r="F269" s="41">
        <v>19</v>
      </c>
      <c r="G269" s="41">
        <v>18</v>
      </c>
      <c r="H269" s="41">
        <v>10</v>
      </c>
      <c r="I269" s="41">
        <v>1</v>
      </c>
      <c r="J269" s="41">
        <v>10</v>
      </c>
      <c r="K269" s="41">
        <v>11</v>
      </c>
      <c r="L269" s="41">
        <v>7</v>
      </c>
      <c r="M269" s="41">
        <v>0</v>
      </c>
      <c r="N269" s="204"/>
      <c r="O269" s="204"/>
      <c r="P269" s="204">
        <v>0</v>
      </c>
      <c r="Q269" s="204"/>
      <c r="R269" s="204"/>
      <c r="U269" s="19"/>
      <c r="V269" s="48"/>
    </row>
    <row r="270" spans="1:22" x14ac:dyDescent="0.25">
      <c r="A270" s="36"/>
      <c r="B270" s="36" t="s">
        <v>10</v>
      </c>
      <c r="C270" s="226"/>
      <c r="D270" s="41"/>
      <c r="E270" s="41"/>
      <c r="F270" s="41">
        <v>11</v>
      </c>
      <c r="G270" s="41">
        <v>8</v>
      </c>
      <c r="H270" s="41">
        <v>4</v>
      </c>
      <c r="I270" s="41"/>
      <c r="J270" s="41">
        <v>10</v>
      </c>
      <c r="K270" s="41">
        <v>6</v>
      </c>
      <c r="L270" s="41">
        <v>6</v>
      </c>
      <c r="M270" s="41">
        <v>7</v>
      </c>
      <c r="N270" s="204"/>
      <c r="O270" s="204"/>
      <c r="P270" s="204">
        <v>0</v>
      </c>
      <c r="Q270" s="204"/>
      <c r="R270" s="204"/>
      <c r="U270" s="19"/>
      <c r="V270" s="48"/>
    </row>
    <row r="271" spans="1:22" x14ac:dyDescent="0.25">
      <c r="A271" s="36"/>
      <c r="B271" s="36" t="s">
        <v>11</v>
      </c>
      <c r="C271" s="227"/>
      <c r="D271" s="41"/>
      <c r="E271" s="41"/>
      <c r="F271" s="41">
        <v>4</v>
      </c>
      <c r="G271" s="41"/>
      <c r="H271" s="41">
        <v>1</v>
      </c>
      <c r="I271" s="41"/>
      <c r="J271" s="41"/>
      <c r="K271" s="41">
        <v>9</v>
      </c>
      <c r="L271" s="41">
        <v>6</v>
      </c>
      <c r="M271" s="41">
        <v>0</v>
      </c>
      <c r="N271" s="204"/>
      <c r="O271" s="204"/>
      <c r="P271" s="204">
        <v>0</v>
      </c>
      <c r="Q271" s="204"/>
      <c r="R271" s="204"/>
      <c r="U271" s="19"/>
      <c r="V271" s="48"/>
    </row>
    <row r="272" spans="1:22" x14ac:dyDescent="0.25">
      <c r="A272" s="36">
        <v>9061</v>
      </c>
      <c r="B272" s="39" t="s">
        <v>152</v>
      </c>
      <c r="C272" s="225" t="s">
        <v>154</v>
      </c>
      <c r="D272" s="40"/>
      <c r="E272" s="40"/>
      <c r="F272" s="41"/>
      <c r="G272" s="41"/>
      <c r="H272" s="41"/>
      <c r="I272" s="41"/>
      <c r="J272" s="41"/>
      <c r="K272" s="41"/>
      <c r="L272" s="41"/>
      <c r="M272" s="41">
        <v>0</v>
      </c>
      <c r="N272" s="204"/>
      <c r="O272" s="204"/>
      <c r="P272" s="204">
        <v>0</v>
      </c>
      <c r="Q272" s="204"/>
      <c r="R272" s="204"/>
      <c r="U272" s="19"/>
      <c r="V272" s="48"/>
    </row>
    <row r="273" spans="1:22" x14ac:dyDescent="0.25">
      <c r="A273" s="36"/>
      <c r="B273" s="36" t="s">
        <v>9</v>
      </c>
      <c r="C273" s="226"/>
      <c r="D273" s="41"/>
      <c r="E273" s="41"/>
      <c r="F273" s="41">
        <v>30</v>
      </c>
      <c r="G273" s="41"/>
      <c r="H273" s="41">
        <v>30</v>
      </c>
      <c r="I273" s="41"/>
      <c r="J273" s="41">
        <v>28</v>
      </c>
      <c r="K273" s="41"/>
      <c r="L273" s="41">
        <v>20</v>
      </c>
      <c r="M273" s="41">
        <v>31</v>
      </c>
      <c r="N273" s="204"/>
      <c r="O273" s="204">
        <v>9</v>
      </c>
      <c r="P273" s="204">
        <v>17</v>
      </c>
      <c r="Q273" s="204"/>
      <c r="R273" s="204"/>
      <c r="U273" s="19"/>
      <c r="V273" s="48"/>
    </row>
    <row r="274" spans="1:22" x14ac:dyDescent="0.25">
      <c r="A274" s="36"/>
      <c r="B274" s="36" t="s">
        <v>10</v>
      </c>
      <c r="C274" s="226"/>
      <c r="D274" s="41"/>
      <c r="E274" s="41"/>
      <c r="F274" s="41"/>
      <c r="G274" s="41"/>
      <c r="H274" s="41"/>
      <c r="I274" s="41"/>
      <c r="J274" s="41">
        <v>28</v>
      </c>
      <c r="K274" s="41"/>
      <c r="L274" s="41">
        <v>9</v>
      </c>
      <c r="M274" s="41">
        <v>30</v>
      </c>
      <c r="N274" s="204"/>
      <c r="O274" s="204"/>
      <c r="P274" s="204">
        <v>17</v>
      </c>
      <c r="Q274" s="204"/>
      <c r="R274" s="204"/>
      <c r="U274" s="19"/>
      <c r="V274" s="48"/>
    </row>
    <row r="275" spans="1:22" x14ac:dyDescent="0.25">
      <c r="A275" s="36"/>
      <c r="B275" s="36" t="s">
        <v>11</v>
      </c>
      <c r="C275" s="227"/>
      <c r="D275" s="41"/>
      <c r="E275" s="41"/>
      <c r="F275" s="41">
        <v>27</v>
      </c>
      <c r="G275" s="41"/>
      <c r="H275" s="41">
        <v>24</v>
      </c>
      <c r="I275" s="41">
        <v>2</v>
      </c>
      <c r="J275" s="41">
        <v>28</v>
      </c>
      <c r="K275" s="41"/>
      <c r="L275" s="41">
        <v>4</v>
      </c>
      <c r="M275" s="41">
        <v>30</v>
      </c>
      <c r="N275" s="204"/>
      <c r="O275" s="204"/>
      <c r="P275" s="204">
        <v>17</v>
      </c>
      <c r="Q275" s="204"/>
      <c r="R275" s="204"/>
      <c r="U275" s="19"/>
      <c r="V275" s="48"/>
    </row>
    <row r="276" spans="1:22" x14ac:dyDescent="0.25">
      <c r="A276" s="36">
        <v>102748</v>
      </c>
      <c r="B276" s="39" t="s">
        <v>155</v>
      </c>
      <c r="C276" s="225" t="s">
        <v>110</v>
      </c>
      <c r="D276" s="40"/>
      <c r="E276" s="40"/>
      <c r="F276" s="41"/>
      <c r="G276" s="41"/>
      <c r="H276" s="41"/>
      <c r="I276" s="41"/>
      <c r="J276" s="41"/>
      <c r="K276" s="41"/>
      <c r="L276" s="41"/>
      <c r="M276" s="41">
        <v>0</v>
      </c>
      <c r="N276" s="204"/>
      <c r="O276" s="204"/>
      <c r="P276" s="204">
        <v>0</v>
      </c>
      <c r="Q276" s="204"/>
      <c r="R276" s="204"/>
      <c r="U276" s="19"/>
      <c r="V276" s="48"/>
    </row>
    <row r="277" spans="1:22" x14ac:dyDescent="0.25">
      <c r="A277" s="36"/>
      <c r="B277" s="36" t="s">
        <v>9</v>
      </c>
      <c r="C277" s="226"/>
      <c r="D277" s="41">
        <v>46</v>
      </c>
      <c r="E277" s="41">
        <v>41</v>
      </c>
      <c r="F277" s="41">
        <v>44</v>
      </c>
      <c r="G277" s="41">
        <v>31</v>
      </c>
      <c r="H277" s="41">
        <v>22</v>
      </c>
      <c r="I277" s="41">
        <v>26</v>
      </c>
      <c r="J277" s="41">
        <v>16</v>
      </c>
      <c r="K277" s="41">
        <v>28</v>
      </c>
      <c r="L277" s="41">
        <v>24</v>
      </c>
      <c r="M277" s="41">
        <v>23</v>
      </c>
      <c r="N277" s="204">
        <v>11</v>
      </c>
      <c r="O277" s="204">
        <v>25</v>
      </c>
      <c r="P277" s="204">
        <v>19</v>
      </c>
      <c r="Q277" s="204">
        <v>18</v>
      </c>
      <c r="R277" s="204">
        <v>22</v>
      </c>
      <c r="U277" s="19"/>
      <c r="V277" s="48"/>
    </row>
    <row r="278" spans="1:22" x14ac:dyDescent="0.25">
      <c r="A278" s="36"/>
      <c r="B278" s="36" t="s">
        <v>10</v>
      </c>
      <c r="C278" s="226"/>
      <c r="D278" s="41">
        <v>43</v>
      </c>
      <c r="E278" s="41">
        <v>34</v>
      </c>
      <c r="F278" s="41">
        <v>39</v>
      </c>
      <c r="G278" s="41">
        <v>20</v>
      </c>
      <c r="H278" s="41">
        <v>20</v>
      </c>
      <c r="I278" s="41">
        <v>23</v>
      </c>
      <c r="J278" s="41">
        <v>16</v>
      </c>
      <c r="K278" s="41">
        <v>24</v>
      </c>
      <c r="L278" s="41">
        <v>24</v>
      </c>
      <c r="M278" s="41">
        <v>23</v>
      </c>
      <c r="N278" s="204">
        <v>10</v>
      </c>
      <c r="O278" s="204">
        <v>25</v>
      </c>
      <c r="P278" s="204">
        <v>15</v>
      </c>
      <c r="Q278" s="204">
        <v>17</v>
      </c>
      <c r="R278" s="204">
        <v>20</v>
      </c>
      <c r="U278" s="19"/>
      <c r="V278" s="48"/>
    </row>
    <row r="279" spans="1:22" x14ac:dyDescent="0.25">
      <c r="A279" s="36"/>
      <c r="B279" s="36" t="s">
        <v>11</v>
      </c>
      <c r="C279" s="227"/>
      <c r="D279" s="41"/>
      <c r="E279" s="41"/>
      <c r="F279" s="41">
        <v>35</v>
      </c>
      <c r="G279" s="41">
        <v>21</v>
      </c>
      <c r="H279" s="41">
        <v>21</v>
      </c>
      <c r="I279" s="41">
        <v>21</v>
      </c>
      <c r="J279" s="41">
        <v>15</v>
      </c>
      <c r="K279" s="41">
        <v>24</v>
      </c>
      <c r="L279" s="41">
        <v>22</v>
      </c>
      <c r="M279" s="41">
        <v>17</v>
      </c>
      <c r="N279" s="204">
        <v>8</v>
      </c>
      <c r="O279" s="204">
        <v>21</v>
      </c>
      <c r="P279" s="204">
        <v>14</v>
      </c>
      <c r="Q279" s="204">
        <v>15</v>
      </c>
      <c r="R279" s="204">
        <v>19</v>
      </c>
      <c r="U279" s="19"/>
      <c r="V279" s="48"/>
    </row>
    <row r="280" spans="1:22" x14ac:dyDescent="0.25">
      <c r="A280" s="36">
        <v>104082</v>
      </c>
      <c r="B280" s="39" t="s">
        <v>155</v>
      </c>
      <c r="C280" s="225" t="s">
        <v>111</v>
      </c>
      <c r="D280" s="40"/>
      <c r="E280" s="40"/>
      <c r="F280" s="41"/>
      <c r="G280" s="41"/>
      <c r="H280" s="41"/>
      <c r="I280" s="41"/>
      <c r="J280" s="41"/>
      <c r="K280" s="41"/>
      <c r="L280" s="41"/>
      <c r="M280" s="41">
        <v>0</v>
      </c>
      <c r="N280" s="204"/>
      <c r="O280" s="204"/>
      <c r="P280" s="204">
        <v>0</v>
      </c>
      <c r="Q280" s="204"/>
      <c r="R280" s="204"/>
      <c r="U280" s="19"/>
      <c r="V280" s="48"/>
    </row>
    <row r="281" spans="1:22" x14ac:dyDescent="0.25">
      <c r="A281" s="36"/>
      <c r="B281" s="36" t="s">
        <v>9</v>
      </c>
      <c r="C281" s="226"/>
      <c r="D281" s="41">
        <v>4</v>
      </c>
      <c r="E281" s="41"/>
      <c r="F281" s="41">
        <v>7</v>
      </c>
      <c r="G281" s="41">
        <v>10</v>
      </c>
      <c r="H281" s="41">
        <v>5</v>
      </c>
      <c r="I281" s="41"/>
      <c r="J281" s="41">
        <v>6</v>
      </c>
      <c r="K281" s="41"/>
      <c r="L281" s="41">
        <v>5</v>
      </c>
      <c r="M281" s="41">
        <v>0</v>
      </c>
      <c r="N281" s="204"/>
      <c r="O281" s="204"/>
      <c r="P281" s="204">
        <v>0</v>
      </c>
      <c r="Q281" s="204"/>
      <c r="R281" s="204"/>
      <c r="U281" s="19"/>
      <c r="V281" s="48"/>
    </row>
    <row r="282" spans="1:22" x14ac:dyDescent="0.25">
      <c r="A282" s="36"/>
      <c r="B282" s="36" t="s">
        <v>10</v>
      </c>
      <c r="C282" s="226"/>
      <c r="D282" s="41"/>
      <c r="E282" s="41"/>
      <c r="F282" s="41">
        <v>6</v>
      </c>
      <c r="G282" s="41">
        <v>6</v>
      </c>
      <c r="H282" s="41">
        <v>1</v>
      </c>
      <c r="I282" s="41"/>
      <c r="J282" s="41">
        <v>6</v>
      </c>
      <c r="K282" s="41"/>
      <c r="L282" s="41">
        <v>5</v>
      </c>
      <c r="M282" s="41">
        <v>2</v>
      </c>
      <c r="N282" s="204"/>
      <c r="O282" s="204"/>
      <c r="P282" s="204">
        <v>0</v>
      </c>
      <c r="Q282" s="204"/>
      <c r="R282" s="204"/>
      <c r="U282" s="19"/>
      <c r="V282" s="48"/>
    </row>
    <row r="283" spans="1:22" x14ac:dyDescent="0.25">
      <c r="A283" s="36"/>
      <c r="B283" s="36" t="s">
        <v>11</v>
      </c>
      <c r="C283" s="227"/>
      <c r="D283" s="41"/>
      <c r="E283" s="41"/>
      <c r="F283" s="41"/>
      <c r="G283" s="41"/>
      <c r="H283" s="41"/>
      <c r="I283" s="41"/>
      <c r="J283" s="41"/>
      <c r="K283" s="41"/>
      <c r="L283" s="41">
        <v>3</v>
      </c>
      <c r="M283" s="41">
        <v>0</v>
      </c>
      <c r="N283" s="204">
        <v>3</v>
      </c>
      <c r="O283" s="204"/>
      <c r="P283" s="204">
        <v>0</v>
      </c>
      <c r="Q283" s="204"/>
      <c r="R283" s="204"/>
      <c r="U283" s="19"/>
      <c r="V283" s="48"/>
    </row>
    <row r="284" spans="1:22" x14ac:dyDescent="0.25">
      <c r="A284" s="36">
        <v>104070</v>
      </c>
      <c r="B284" s="39" t="s">
        <v>155</v>
      </c>
      <c r="C284" s="225" t="s">
        <v>125</v>
      </c>
      <c r="D284" s="40"/>
      <c r="E284" s="40"/>
      <c r="F284" s="41"/>
      <c r="G284" s="41"/>
      <c r="H284" s="41"/>
      <c r="I284" s="41"/>
      <c r="J284" s="41"/>
      <c r="K284" s="41"/>
      <c r="L284" s="41"/>
      <c r="M284" s="41">
        <v>0</v>
      </c>
      <c r="N284" s="204"/>
      <c r="O284" s="204"/>
      <c r="P284" s="204">
        <v>0</v>
      </c>
      <c r="Q284" s="204"/>
      <c r="R284" s="204"/>
      <c r="U284" s="19"/>
      <c r="V284" s="48"/>
    </row>
    <row r="285" spans="1:22" x14ac:dyDescent="0.25">
      <c r="A285" s="36"/>
      <c r="B285" s="36" t="s">
        <v>9</v>
      </c>
      <c r="C285" s="226"/>
      <c r="D285" s="41">
        <v>19</v>
      </c>
      <c r="E285" s="41">
        <v>14</v>
      </c>
      <c r="F285" s="41">
        <v>14</v>
      </c>
      <c r="G285" s="41">
        <v>12</v>
      </c>
      <c r="H285" s="41">
        <v>19</v>
      </c>
      <c r="I285" s="41">
        <v>20</v>
      </c>
      <c r="J285" s="41">
        <v>21</v>
      </c>
      <c r="K285" s="41">
        <v>16</v>
      </c>
      <c r="L285" s="41">
        <v>17</v>
      </c>
      <c r="M285" s="41">
        <v>20</v>
      </c>
      <c r="N285" s="204">
        <v>7</v>
      </c>
      <c r="O285" s="204">
        <v>16</v>
      </c>
      <c r="P285" s="204">
        <v>6</v>
      </c>
      <c r="Q285" s="204">
        <v>17</v>
      </c>
      <c r="R285" s="204">
        <v>8</v>
      </c>
      <c r="U285" s="19"/>
      <c r="V285" s="48"/>
    </row>
    <row r="286" spans="1:22" x14ac:dyDescent="0.25">
      <c r="A286" s="36"/>
      <c r="B286" s="36" t="s">
        <v>10</v>
      </c>
      <c r="C286" s="226"/>
      <c r="D286" s="41">
        <v>18</v>
      </c>
      <c r="E286" s="41">
        <v>12</v>
      </c>
      <c r="F286" s="41">
        <v>14</v>
      </c>
      <c r="G286" s="41">
        <v>9</v>
      </c>
      <c r="H286" s="41">
        <v>14</v>
      </c>
      <c r="I286" s="41">
        <v>18</v>
      </c>
      <c r="J286" s="41">
        <v>21</v>
      </c>
      <c r="K286" s="41">
        <v>13</v>
      </c>
      <c r="L286" s="41">
        <v>17</v>
      </c>
      <c r="M286" s="41">
        <v>20</v>
      </c>
      <c r="N286" s="204">
        <v>6</v>
      </c>
      <c r="O286" s="204">
        <v>14</v>
      </c>
      <c r="P286" s="204">
        <v>5</v>
      </c>
      <c r="Q286" s="204">
        <v>16</v>
      </c>
      <c r="R286" s="204">
        <v>7</v>
      </c>
      <c r="U286" s="19"/>
      <c r="V286" s="48"/>
    </row>
    <row r="287" spans="1:22" x14ac:dyDescent="0.25">
      <c r="A287" s="36"/>
      <c r="B287" s="36" t="s">
        <v>11</v>
      </c>
      <c r="C287" s="227"/>
      <c r="D287" s="41"/>
      <c r="E287" s="41"/>
      <c r="F287" s="41">
        <v>9</v>
      </c>
      <c r="G287" s="41">
        <v>8</v>
      </c>
      <c r="H287" s="41">
        <v>15</v>
      </c>
      <c r="I287" s="41">
        <v>16</v>
      </c>
      <c r="J287" s="41">
        <v>16</v>
      </c>
      <c r="K287" s="41">
        <v>14</v>
      </c>
      <c r="L287" s="41">
        <v>9</v>
      </c>
      <c r="M287" s="41">
        <v>16</v>
      </c>
      <c r="N287" s="204">
        <v>5</v>
      </c>
      <c r="O287" s="204">
        <v>11</v>
      </c>
      <c r="P287" s="204">
        <v>5</v>
      </c>
      <c r="Q287" s="204">
        <v>14</v>
      </c>
      <c r="R287" s="204">
        <v>4</v>
      </c>
      <c r="U287" s="19"/>
      <c r="V287" s="48"/>
    </row>
    <row r="288" spans="1:22" x14ac:dyDescent="0.25">
      <c r="A288" s="36">
        <v>104362</v>
      </c>
      <c r="B288" s="39" t="s">
        <v>155</v>
      </c>
      <c r="C288" s="225" t="s">
        <v>154</v>
      </c>
      <c r="D288" s="40"/>
      <c r="E288" s="40"/>
      <c r="F288" s="41"/>
      <c r="G288" s="41"/>
      <c r="H288" s="41"/>
      <c r="I288" s="41"/>
      <c r="J288" s="41"/>
      <c r="K288" s="41"/>
      <c r="L288" s="41"/>
      <c r="M288" s="41">
        <v>0</v>
      </c>
      <c r="N288" s="204"/>
      <c r="O288" s="204"/>
      <c r="P288" s="204">
        <v>0</v>
      </c>
      <c r="Q288" s="204"/>
      <c r="R288" s="204"/>
      <c r="U288" s="19"/>
      <c r="V288" s="48"/>
    </row>
    <row r="289" spans="1:22" x14ac:dyDescent="0.25">
      <c r="A289" s="36"/>
      <c r="B289" s="36" t="s">
        <v>9</v>
      </c>
      <c r="C289" s="226"/>
      <c r="D289" s="41"/>
      <c r="E289" s="41">
        <v>42</v>
      </c>
      <c r="F289" s="41"/>
      <c r="G289" s="41">
        <v>42</v>
      </c>
      <c r="H289" s="41"/>
      <c r="I289" s="41">
        <v>27</v>
      </c>
      <c r="J289" s="41"/>
      <c r="K289" s="41">
        <v>9</v>
      </c>
      <c r="L289" s="41"/>
      <c r="M289" s="41">
        <v>30</v>
      </c>
      <c r="N289" s="204"/>
      <c r="O289" s="204"/>
      <c r="P289" s="204">
        <v>20</v>
      </c>
      <c r="Q289" s="204">
        <v>2</v>
      </c>
      <c r="R289" s="204">
        <v>0</v>
      </c>
      <c r="U289" s="19"/>
      <c r="V289" s="48"/>
    </row>
    <row r="290" spans="1:22" x14ac:dyDescent="0.25">
      <c r="A290" s="36"/>
      <c r="B290" s="36" t="s">
        <v>10</v>
      </c>
      <c r="C290" s="226"/>
      <c r="D290" s="41"/>
      <c r="E290" s="41">
        <v>35</v>
      </c>
      <c r="F290" s="41"/>
      <c r="G290" s="41"/>
      <c r="H290" s="41"/>
      <c r="I290" s="41">
        <v>25</v>
      </c>
      <c r="J290" s="41"/>
      <c r="K290" s="41"/>
      <c r="L290" s="41"/>
      <c r="M290" s="41">
        <v>29</v>
      </c>
      <c r="N290" s="204"/>
      <c r="O290" s="204"/>
      <c r="P290" s="204">
        <v>19</v>
      </c>
      <c r="Q290" s="204">
        <v>0</v>
      </c>
      <c r="R290" s="204">
        <v>0</v>
      </c>
      <c r="U290" s="19"/>
      <c r="V290" s="48"/>
    </row>
    <row r="291" spans="1:22" x14ac:dyDescent="0.25">
      <c r="A291" s="36"/>
      <c r="B291" s="36" t="s">
        <v>11</v>
      </c>
      <c r="C291" s="227"/>
      <c r="D291" s="41"/>
      <c r="E291" s="41"/>
      <c r="F291" s="41"/>
      <c r="G291" s="41">
        <v>35</v>
      </c>
      <c r="H291" s="41"/>
      <c r="I291" s="41">
        <v>25</v>
      </c>
      <c r="J291" s="41"/>
      <c r="K291" s="41">
        <v>26</v>
      </c>
      <c r="L291" s="41"/>
      <c r="M291" s="41">
        <v>29</v>
      </c>
      <c r="N291" s="204"/>
      <c r="O291" s="204"/>
      <c r="P291" s="204">
        <v>19</v>
      </c>
      <c r="Q291" s="204"/>
      <c r="R291" s="204"/>
      <c r="U291" s="19"/>
      <c r="V291" s="48"/>
    </row>
    <row r="292" spans="1:22" x14ac:dyDescent="0.25">
      <c r="A292" s="36">
        <v>104636</v>
      </c>
      <c r="B292" s="39" t="s">
        <v>155</v>
      </c>
      <c r="C292" s="225" t="s">
        <v>153</v>
      </c>
      <c r="D292" s="40"/>
      <c r="E292" s="40"/>
      <c r="F292" s="41"/>
      <c r="G292" s="41"/>
      <c r="H292" s="41"/>
      <c r="I292" s="41"/>
      <c r="J292" s="41"/>
      <c r="K292" s="41"/>
      <c r="L292" s="41"/>
      <c r="M292" s="41">
        <v>0</v>
      </c>
      <c r="N292" s="204"/>
      <c r="O292" s="204"/>
      <c r="P292" s="204">
        <v>0</v>
      </c>
      <c r="Q292" s="204"/>
      <c r="R292" s="204"/>
      <c r="U292" s="19"/>
      <c r="V292" s="48"/>
    </row>
    <row r="293" spans="1:22" x14ac:dyDescent="0.25">
      <c r="A293" s="36"/>
      <c r="B293" s="36" t="s">
        <v>9</v>
      </c>
      <c r="C293" s="226"/>
      <c r="D293" s="41"/>
      <c r="E293" s="41">
        <v>24</v>
      </c>
      <c r="F293" s="41">
        <v>44</v>
      </c>
      <c r="G293" s="41">
        <v>51</v>
      </c>
      <c r="H293" s="41">
        <v>67</v>
      </c>
      <c r="I293" s="41">
        <v>52</v>
      </c>
      <c r="J293" s="41">
        <v>24</v>
      </c>
      <c r="K293" s="41">
        <v>62</v>
      </c>
      <c r="L293" s="41">
        <v>52</v>
      </c>
      <c r="M293" s="41">
        <v>0</v>
      </c>
      <c r="N293" s="204"/>
      <c r="O293" s="204"/>
      <c r="P293" s="204">
        <v>0</v>
      </c>
      <c r="Q293" s="204"/>
      <c r="R293" s="204"/>
      <c r="U293" s="19"/>
      <c r="V293" s="48"/>
    </row>
    <row r="294" spans="1:22" x14ac:dyDescent="0.25">
      <c r="A294" s="36"/>
      <c r="B294" s="36" t="s">
        <v>10</v>
      </c>
      <c r="C294" s="226"/>
      <c r="D294" s="41"/>
      <c r="E294" s="41">
        <v>21</v>
      </c>
      <c r="F294" s="41">
        <v>19</v>
      </c>
      <c r="G294" s="41"/>
      <c r="H294" s="41"/>
      <c r="I294" s="41">
        <v>22</v>
      </c>
      <c r="J294" s="41">
        <v>21</v>
      </c>
      <c r="K294" s="41"/>
      <c r="L294" s="41">
        <v>20</v>
      </c>
      <c r="M294" s="41">
        <v>0</v>
      </c>
      <c r="N294" s="204"/>
      <c r="O294" s="204"/>
      <c r="P294" s="204">
        <v>0</v>
      </c>
      <c r="Q294" s="204"/>
      <c r="R294" s="204"/>
      <c r="U294" s="19"/>
      <c r="V294" s="48"/>
    </row>
    <row r="295" spans="1:22" x14ac:dyDescent="0.25">
      <c r="A295" s="36"/>
      <c r="B295" s="36" t="s">
        <v>11</v>
      </c>
      <c r="C295" s="227"/>
      <c r="D295" s="41"/>
      <c r="E295" s="41"/>
      <c r="F295" s="41">
        <v>34</v>
      </c>
      <c r="G295" s="41">
        <v>32</v>
      </c>
      <c r="H295" s="41">
        <v>26</v>
      </c>
      <c r="I295" s="41">
        <v>23</v>
      </c>
      <c r="J295" s="41">
        <v>21</v>
      </c>
      <c r="K295" s="41">
        <v>29</v>
      </c>
      <c r="L295" s="41">
        <v>20</v>
      </c>
      <c r="M295" s="41">
        <v>0</v>
      </c>
      <c r="N295" s="204"/>
      <c r="O295" s="204"/>
      <c r="P295" s="204">
        <v>0</v>
      </c>
      <c r="Q295" s="204"/>
      <c r="R295" s="204"/>
      <c r="U295" s="19"/>
      <c r="V295" s="48"/>
    </row>
    <row r="296" spans="1:22" x14ac:dyDescent="0.25">
      <c r="A296" s="36">
        <v>104819</v>
      </c>
      <c r="B296" s="39" t="s">
        <v>156</v>
      </c>
      <c r="C296" s="225" t="s">
        <v>110</v>
      </c>
      <c r="D296" s="40"/>
      <c r="E296" s="40"/>
      <c r="F296" s="41"/>
      <c r="G296" s="41"/>
      <c r="H296" s="41"/>
      <c r="I296" s="41"/>
      <c r="J296" s="41"/>
      <c r="K296" s="41"/>
      <c r="L296" s="41"/>
      <c r="M296" s="41">
        <v>0</v>
      </c>
      <c r="N296" s="204"/>
      <c r="O296" s="204"/>
      <c r="P296" s="204">
        <v>0</v>
      </c>
      <c r="Q296" s="204"/>
      <c r="R296" s="204"/>
      <c r="U296" s="19"/>
      <c r="V296" s="48"/>
    </row>
    <row r="297" spans="1:22" x14ac:dyDescent="0.25">
      <c r="A297" s="36"/>
      <c r="B297" s="36" t="s">
        <v>9</v>
      </c>
      <c r="C297" s="226"/>
      <c r="D297" s="41"/>
      <c r="E297" s="41">
        <v>6</v>
      </c>
      <c r="F297" s="41">
        <v>8</v>
      </c>
      <c r="G297" s="41">
        <v>4</v>
      </c>
      <c r="H297" s="41">
        <v>4</v>
      </c>
      <c r="I297" s="41">
        <v>12</v>
      </c>
      <c r="J297" s="41">
        <v>12</v>
      </c>
      <c r="K297" s="41">
        <v>9</v>
      </c>
      <c r="L297" s="41">
        <v>7</v>
      </c>
      <c r="M297" s="41">
        <v>14</v>
      </c>
      <c r="N297" s="204">
        <v>7</v>
      </c>
      <c r="O297" s="204">
        <v>11</v>
      </c>
      <c r="P297" s="204">
        <v>11</v>
      </c>
      <c r="Q297" s="204">
        <v>9</v>
      </c>
      <c r="R297" s="204">
        <v>10</v>
      </c>
      <c r="U297" s="19"/>
      <c r="V297" s="48"/>
    </row>
    <row r="298" spans="1:22" x14ac:dyDescent="0.25">
      <c r="A298" s="36"/>
      <c r="B298" s="36" t="s">
        <v>10</v>
      </c>
      <c r="C298" s="226"/>
      <c r="D298" s="41"/>
      <c r="E298" s="41">
        <v>6</v>
      </c>
      <c r="F298" s="41">
        <v>8</v>
      </c>
      <c r="G298" s="41">
        <v>2</v>
      </c>
      <c r="H298" s="41">
        <v>3</v>
      </c>
      <c r="I298" s="41">
        <v>9</v>
      </c>
      <c r="J298" s="41">
        <v>12</v>
      </c>
      <c r="K298" s="41">
        <v>9</v>
      </c>
      <c r="L298" s="41">
        <v>6</v>
      </c>
      <c r="M298" s="41">
        <v>13</v>
      </c>
      <c r="N298" s="204">
        <v>7</v>
      </c>
      <c r="O298" s="204">
        <v>11</v>
      </c>
      <c r="P298" s="204">
        <v>11</v>
      </c>
      <c r="Q298" s="204">
        <v>8</v>
      </c>
      <c r="R298" s="204">
        <v>10</v>
      </c>
      <c r="U298" s="19"/>
      <c r="V298" s="48"/>
    </row>
    <row r="299" spans="1:22" x14ac:dyDescent="0.25">
      <c r="A299" s="36"/>
      <c r="B299" s="36" t="s">
        <v>11</v>
      </c>
      <c r="C299" s="227"/>
      <c r="D299" s="41"/>
      <c r="E299" s="41"/>
      <c r="F299" s="41">
        <v>8</v>
      </c>
      <c r="G299" s="41">
        <v>2</v>
      </c>
      <c r="H299" s="41"/>
      <c r="I299" s="41">
        <v>8</v>
      </c>
      <c r="J299" s="41">
        <v>11</v>
      </c>
      <c r="K299" s="41">
        <v>9</v>
      </c>
      <c r="L299" s="41">
        <v>4</v>
      </c>
      <c r="M299" s="41">
        <v>11</v>
      </c>
      <c r="N299" s="204">
        <v>7</v>
      </c>
      <c r="O299" s="204">
        <v>10</v>
      </c>
      <c r="P299" s="204">
        <v>10</v>
      </c>
      <c r="Q299" s="204">
        <v>8</v>
      </c>
      <c r="R299" s="204">
        <v>8</v>
      </c>
      <c r="U299" s="19"/>
      <c r="V299" s="48"/>
    </row>
    <row r="300" spans="1:22" x14ac:dyDescent="0.25">
      <c r="A300" s="36">
        <v>9583</v>
      </c>
      <c r="B300" s="39" t="s">
        <v>157</v>
      </c>
      <c r="C300" s="225" t="s">
        <v>110</v>
      </c>
      <c r="D300" s="40"/>
      <c r="E300" s="40"/>
      <c r="F300" s="41"/>
      <c r="G300" s="41"/>
      <c r="H300" s="41"/>
      <c r="I300" s="41"/>
      <c r="J300" s="41"/>
      <c r="K300" s="41"/>
      <c r="L300" s="41"/>
      <c r="M300" s="41">
        <v>0</v>
      </c>
      <c r="N300" s="204"/>
      <c r="O300" s="204"/>
      <c r="P300" s="204">
        <v>0</v>
      </c>
      <c r="Q300" s="204"/>
      <c r="R300" s="204"/>
      <c r="U300" s="19"/>
    </row>
    <row r="301" spans="1:22" x14ac:dyDescent="0.25">
      <c r="A301" s="36"/>
      <c r="B301" s="36" t="s">
        <v>9</v>
      </c>
      <c r="C301" s="226"/>
      <c r="D301" s="41">
        <v>15</v>
      </c>
      <c r="E301" s="41">
        <v>26</v>
      </c>
      <c r="F301" s="41">
        <v>21</v>
      </c>
      <c r="G301" s="41">
        <v>12</v>
      </c>
      <c r="H301" s="41">
        <v>19</v>
      </c>
      <c r="I301" s="41">
        <v>19</v>
      </c>
      <c r="J301" s="41">
        <v>15</v>
      </c>
      <c r="K301" s="41">
        <v>16</v>
      </c>
      <c r="L301" s="41">
        <v>18</v>
      </c>
      <c r="M301" s="41">
        <v>21</v>
      </c>
      <c r="N301" s="204">
        <v>13</v>
      </c>
      <c r="O301" s="204">
        <v>11</v>
      </c>
      <c r="P301" s="204">
        <v>14</v>
      </c>
      <c r="Q301" s="204">
        <v>14</v>
      </c>
      <c r="R301" s="204">
        <v>20</v>
      </c>
      <c r="U301" s="19"/>
      <c r="V301" s="48"/>
    </row>
    <row r="302" spans="1:22" x14ac:dyDescent="0.25">
      <c r="A302" s="36"/>
      <c r="B302" s="36" t="s">
        <v>10</v>
      </c>
      <c r="C302" s="226"/>
      <c r="D302" s="41">
        <v>11</v>
      </c>
      <c r="E302" s="41">
        <v>23</v>
      </c>
      <c r="F302" s="41">
        <v>21</v>
      </c>
      <c r="G302" s="41">
        <v>5</v>
      </c>
      <c r="H302" s="41">
        <v>17</v>
      </c>
      <c r="I302" s="41">
        <v>18</v>
      </c>
      <c r="J302" s="41">
        <v>15</v>
      </c>
      <c r="K302" s="41">
        <v>15</v>
      </c>
      <c r="L302" s="41">
        <v>17</v>
      </c>
      <c r="M302" s="41">
        <v>17</v>
      </c>
      <c r="N302" s="204">
        <v>13</v>
      </c>
      <c r="O302" s="204">
        <v>10</v>
      </c>
      <c r="P302" s="204">
        <v>14</v>
      </c>
      <c r="Q302" s="204">
        <v>10</v>
      </c>
      <c r="R302" s="204">
        <v>17</v>
      </c>
      <c r="U302" s="19"/>
      <c r="V302" s="48"/>
    </row>
    <row r="303" spans="1:22" x14ac:dyDescent="0.25">
      <c r="A303" s="36"/>
      <c r="B303" s="36" t="s">
        <v>11</v>
      </c>
      <c r="C303" s="227"/>
      <c r="D303" s="41"/>
      <c r="E303" s="41"/>
      <c r="F303" s="41">
        <v>17</v>
      </c>
      <c r="G303" s="41">
        <v>8</v>
      </c>
      <c r="H303" s="41">
        <v>14</v>
      </c>
      <c r="I303" s="41">
        <v>16</v>
      </c>
      <c r="J303" s="41">
        <v>11</v>
      </c>
      <c r="K303" s="41">
        <v>15</v>
      </c>
      <c r="L303" s="41">
        <v>11</v>
      </c>
      <c r="M303" s="41">
        <v>14</v>
      </c>
      <c r="N303" s="204">
        <v>10</v>
      </c>
      <c r="O303" s="204">
        <v>5</v>
      </c>
      <c r="P303" s="204">
        <v>12</v>
      </c>
      <c r="Q303" s="204">
        <v>7</v>
      </c>
      <c r="R303" s="204">
        <v>12</v>
      </c>
      <c r="U303" s="19"/>
      <c r="V303" s="48"/>
    </row>
    <row r="304" spans="1:22" x14ac:dyDescent="0.25">
      <c r="A304" s="36">
        <v>104363</v>
      </c>
      <c r="B304" s="39" t="s">
        <v>157</v>
      </c>
      <c r="C304" s="225" t="s">
        <v>154</v>
      </c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204"/>
      <c r="O304" s="204"/>
      <c r="P304" s="204">
        <v>0</v>
      </c>
      <c r="Q304" s="204"/>
      <c r="R304" s="204"/>
      <c r="U304" s="19"/>
      <c r="V304" s="48"/>
    </row>
    <row r="305" spans="1:22" x14ac:dyDescent="0.25">
      <c r="A305" s="36"/>
      <c r="B305" s="36" t="s">
        <v>9</v>
      </c>
      <c r="C305" s="226"/>
      <c r="D305" s="41"/>
      <c r="E305" s="41">
        <v>4</v>
      </c>
      <c r="F305" s="41"/>
      <c r="G305" s="41">
        <v>23</v>
      </c>
      <c r="H305" s="41"/>
      <c r="I305" s="41">
        <v>22</v>
      </c>
      <c r="J305" s="41"/>
      <c r="K305" s="41">
        <v>7</v>
      </c>
      <c r="L305" s="41"/>
      <c r="M305" s="41">
        <v>33</v>
      </c>
      <c r="N305" s="204">
        <v>3</v>
      </c>
      <c r="O305" s="204">
        <v>21</v>
      </c>
      <c r="P305" s="204">
        <v>0</v>
      </c>
      <c r="Q305" s="204">
        <v>1</v>
      </c>
      <c r="R305" s="204">
        <v>0</v>
      </c>
      <c r="U305" s="19"/>
      <c r="V305" s="48"/>
    </row>
    <row r="306" spans="1:22" x14ac:dyDescent="0.25">
      <c r="A306" s="36"/>
      <c r="B306" s="36" t="s">
        <v>10</v>
      </c>
      <c r="C306" s="226"/>
      <c r="D306" s="41"/>
      <c r="E306" s="41">
        <v>32</v>
      </c>
      <c r="F306" s="41"/>
      <c r="G306" s="41"/>
      <c r="H306" s="41"/>
      <c r="I306" s="41">
        <v>19</v>
      </c>
      <c r="J306" s="41"/>
      <c r="K306" s="41"/>
      <c r="L306" s="41"/>
      <c r="M306" s="41">
        <v>24</v>
      </c>
      <c r="N306" s="204"/>
      <c r="O306" s="204">
        <v>21</v>
      </c>
      <c r="P306" s="204">
        <v>0</v>
      </c>
      <c r="Q306" s="204"/>
      <c r="R306" s="204"/>
      <c r="U306" s="19"/>
      <c r="V306" s="48"/>
    </row>
    <row r="307" spans="1:22" x14ac:dyDescent="0.25">
      <c r="A307" s="36"/>
      <c r="B307" s="36" t="s">
        <v>11</v>
      </c>
      <c r="C307" s="227"/>
      <c r="D307" s="41"/>
      <c r="E307" s="41"/>
      <c r="F307" s="41"/>
      <c r="G307" s="41">
        <v>32</v>
      </c>
      <c r="H307" s="41"/>
      <c r="I307" s="41">
        <v>19</v>
      </c>
      <c r="J307" s="41"/>
      <c r="K307" s="41">
        <v>30</v>
      </c>
      <c r="L307" s="41"/>
      <c r="M307" s="41">
        <v>24</v>
      </c>
      <c r="N307" s="204"/>
      <c r="O307" s="204">
        <v>21</v>
      </c>
      <c r="P307" s="204">
        <v>0</v>
      </c>
      <c r="Q307" s="204"/>
      <c r="R307" s="204"/>
      <c r="U307" s="19"/>
      <c r="V307" s="48"/>
    </row>
    <row r="308" spans="1:22" x14ac:dyDescent="0.25">
      <c r="A308" s="36">
        <v>104364</v>
      </c>
      <c r="B308" s="39" t="s">
        <v>157</v>
      </c>
      <c r="C308" s="225" t="s">
        <v>153</v>
      </c>
      <c r="D308" s="40"/>
      <c r="E308" s="40"/>
      <c r="F308" s="41"/>
      <c r="G308" s="41"/>
      <c r="H308" s="41"/>
      <c r="I308" s="41"/>
      <c r="J308" s="41"/>
      <c r="K308" s="41"/>
      <c r="L308" s="41"/>
      <c r="M308" s="41">
        <v>0</v>
      </c>
      <c r="N308" s="204"/>
      <c r="O308" s="204"/>
      <c r="P308" s="204">
        <v>0</v>
      </c>
      <c r="Q308" s="204"/>
      <c r="R308" s="204"/>
      <c r="U308" s="19"/>
      <c r="V308" s="48"/>
    </row>
    <row r="309" spans="1:22" x14ac:dyDescent="0.25">
      <c r="A309" s="36"/>
      <c r="B309" s="36" t="s">
        <v>9</v>
      </c>
      <c r="C309" s="226"/>
      <c r="D309" s="41"/>
      <c r="E309" s="41">
        <v>52</v>
      </c>
      <c r="F309" s="41">
        <v>74</v>
      </c>
      <c r="G309" s="41">
        <v>80</v>
      </c>
      <c r="H309" s="41">
        <v>104</v>
      </c>
      <c r="I309" s="41">
        <v>57</v>
      </c>
      <c r="J309" s="41">
        <v>48</v>
      </c>
      <c r="K309" s="41">
        <v>54</v>
      </c>
      <c r="L309" s="41">
        <v>55</v>
      </c>
      <c r="M309" s="41">
        <v>2</v>
      </c>
      <c r="N309" s="204"/>
      <c r="O309" s="204"/>
      <c r="P309" s="204">
        <v>0</v>
      </c>
      <c r="Q309" s="204"/>
      <c r="R309" s="204"/>
      <c r="U309" s="19"/>
      <c r="V309" s="48"/>
    </row>
    <row r="310" spans="1:22" x14ac:dyDescent="0.25">
      <c r="A310" s="36"/>
      <c r="B310" s="36" t="s">
        <v>10</v>
      </c>
      <c r="C310" s="226"/>
      <c r="D310" s="41"/>
      <c r="E310" s="41">
        <v>38</v>
      </c>
      <c r="F310" s="41">
        <v>28</v>
      </c>
      <c r="G310" s="41"/>
      <c r="H310" s="41"/>
      <c r="I310" s="41">
        <v>31</v>
      </c>
      <c r="J310" s="41">
        <v>33</v>
      </c>
      <c r="K310" s="41"/>
      <c r="L310" s="41">
        <v>28</v>
      </c>
      <c r="M310" s="41">
        <v>0</v>
      </c>
      <c r="N310" s="204"/>
      <c r="O310" s="204"/>
      <c r="P310" s="204">
        <v>0</v>
      </c>
      <c r="Q310" s="204"/>
      <c r="R310" s="204"/>
      <c r="U310" s="19"/>
      <c r="V310" s="48"/>
    </row>
    <row r="311" spans="1:22" x14ac:dyDescent="0.25">
      <c r="A311" s="36"/>
      <c r="B311" s="36" t="s">
        <v>11</v>
      </c>
      <c r="C311" s="227"/>
      <c r="D311" s="41"/>
      <c r="E311" s="41"/>
      <c r="F311" s="41">
        <v>46</v>
      </c>
      <c r="G311" s="41">
        <v>45</v>
      </c>
      <c r="H311" s="41">
        <v>42</v>
      </c>
      <c r="I311" s="41">
        <v>31</v>
      </c>
      <c r="J311" s="41">
        <v>32</v>
      </c>
      <c r="K311" s="41">
        <v>22</v>
      </c>
      <c r="L311" s="41">
        <v>28</v>
      </c>
      <c r="M311" s="41">
        <v>0</v>
      </c>
      <c r="N311" s="204"/>
      <c r="O311" s="204"/>
      <c r="P311" s="204">
        <v>0</v>
      </c>
      <c r="Q311" s="204"/>
      <c r="R311" s="204"/>
      <c r="U311" s="19"/>
      <c r="V311" s="48"/>
    </row>
    <row r="312" spans="1:22" x14ac:dyDescent="0.25">
      <c r="A312" s="36">
        <v>4579</v>
      </c>
      <c r="B312" s="39" t="s">
        <v>158</v>
      </c>
      <c r="C312" s="225" t="s">
        <v>110</v>
      </c>
      <c r="D312" s="40"/>
      <c r="E312" s="40"/>
      <c r="F312" s="41"/>
      <c r="G312" s="41"/>
      <c r="H312" s="41"/>
      <c r="I312" s="41"/>
      <c r="J312" s="41"/>
      <c r="K312" s="41"/>
      <c r="L312" s="41"/>
      <c r="M312" s="41">
        <v>0</v>
      </c>
      <c r="N312" s="204"/>
      <c r="O312" s="204"/>
      <c r="P312" s="204">
        <v>0</v>
      </c>
      <c r="Q312" s="204"/>
      <c r="R312" s="204"/>
      <c r="U312" s="19"/>
      <c r="V312" s="48"/>
    </row>
    <row r="313" spans="1:22" x14ac:dyDescent="0.25">
      <c r="A313" s="36"/>
      <c r="B313" s="36" t="s">
        <v>9</v>
      </c>
      <c r="C313" s="226"/>
      <c r="D313" s="41">
        <v>29</v>
      </c>
      <c r="E313" s="41">
        <v>37</v>
      </c>
      <c r="F313" s="41">
        <v>39</v>
      </c>
      <c r="G313" s="41">
        <v>18</v>
      </c>
      <c r="H313" s="41">
        <v>19</v>
      </c>
      <c r="I313" s="41">
        <v>26</v>
      </c>
      <c r="J313" s="41">
        <v>17</v>
      </c>
      <c r="K313" s="41">
        <v>26</v>
      </c>
      <c r="L313" s="41">
        <v>11</v>
      </c>
      <c r="M313" s="41">
        <v>13</v>
      </c>
      <c r="N313" s="204">
        <v>5</v>
      </c>
      <c r="O313" s="204">
        <v>16</v>
      </c>
      <c r="P313" s="204">
        <v>18</v>
      </c>
      <c r="Q313" s="204">
        <v>14</v>
      </c>
      <c r="R313" s="204">
        <v>16</v>
      </c>
      <c r="U313" s="19"/>
      <c r="V313" s="48"/>
    </row>
    <row r="314" spans="1:22" x14ac:dyDescent="0.25">
      <c r="A314" s="36"/>
      <c r="B314" s="36" t="s">
        <v>10</v>
      </c>
      <c r="C314" s="226"/>
      <c r="D314" s="41">
        <v>26</v>
      </c>
      <c r="E314" s="41">
        <v>29</v>
      </c>
      <c r="F314" s="41">
        <v>37</v>
      </c>
      <c r="G314" s="41">
        <v>14</v>
      </c>
      <c r="H314" s="41">
        <v>14</v>
      </c>
      <c r="I314" s="41">
        <v>26</v>
      </c>
      <c r="J314" s="41">
        <v>17</v>
      </c>
      <c r="K314" s="41">
        <v>19</v>
      </c>
      <c r="L314" s="41">
        <v>11</v>
      </c>
      <c r="M314" s="41">
        <v>12</v>
      </c>
      <c r="N314" s="204">
        <v>4</v>
      </c>
      <c r="O314" s="204">
        <v>16</v>
      </c>
      <c r="P314" s="204">
        <v>18</v>
      </c>
      <c r="Q314" s="204">
        <v>13</v>
      </c>
      <c r="R314" s="204">
        <v>15</v>
      </c>
      <c r="U314" s="19"/>
      <c r="V314" s="48"/>
    </row>
    <row r="315" spans="1:22" x14ac:dyDescent="0.25">
      <c r="A315" s="36"/>
      <c r="B315" s="36" t="s">
        <v>11</v>
      </c>
      <c r="C315" s="227"/>
      <c r="D315" s="41"/>
      <c r="E315" s="41"/>
      <c r="F315" s="41">
        <v>27</v>
      </c>
      <c r="G315" s="41">
        <v>12</v>
      </c>
      <c r="H315" s="41">
        <v>12</v>
      </c>
      <c r="I315" s="41">
        <v>26</v>
      </c>
      <c r="J315" s="41">
        <v>15</v>
      </c>
      <c r="K315" s="41">
        <v>21</v>
      </c>
      <c r="L315" s="41">
        <v>11</v>
      </c>
      <c r="M315" s="41">
        <v>9</v>
      </c>
      <c r="N315" s="204">
        <v>4</v>
      </c>
      <c r="O315" s="204">
        <v>16</v>
      </c>
      <c r="P315" s="204">
        <v>17</v>
      </c>
      <c r="Q315" s="204">
        <v>12</v>
      </c>
      <c r="R315" s="204">
        <v>15</v>
      </c>
      <c r="U315" s="19"/>
      <c r="V315" s="48"/>
    </row>
    <row r="316" spans="1:22" x14ac:dyDescent="0.25">
      <c r="A316" s="36">
        <v>6624</v>
      </c>
      <c r="B316" s="39" t="s">
        <v>158</v>
      </c>
      <c r="C316" s="225" t="s">
        <v>125</v>
      </c>
      <c r="D316" s="40"/>
      <c r="E316" s="40"/>
      <c r="F316" s="41"/>
      <c r="G316" s="41"/>
      <c r="H316" s="41"/>
      <c r="I316" s="41"/>
      <c r="J316" s="41"/>
      <c r="K316" s="41"/>
      <c r="L316" s="41"/>
      <c r="M316" s="41">
        <v>0</v>
      </c>
      <c r="N316" s="204"/>
      <c r="O316" s="204"/>
      <c r="P316" s="204">
        <v>0</v>
      </c>
      <c r="Q316" s="204"/>
      <c r="R316" s="204"/>
      <c r="U316" s="19"/>
      <c r="V316" s="48"/>
    </row>
    <row r="317" spans="1:22" x14ac:dyDescent="0.25">
      <c r="A317" s="36"/>
      <c r="B317" s="36" t="s">
        <v>9</v>
      </c>
      <c r="C317" s="226"/>
      <c r="D317" s="41">
        <v>24</v>
      </c>
      <c r="E317" s="41">
        <v>14</v>
      </c>
      <c r="F317" s="41">
        <v>26</v>
      </c>
      <c r="G317" s="41">
        <v>9</v>
      </c>
      <c r="H317" s="41">
        <v>10</v>
      </c>
      <c r="I317" s="41">
        <v>23</v>
      </c>
      <c r="J317" s="41">
        <v>12</v>
      </c>
      <c r="K317" s="41">
        <v>7</v>
      </c>
      <c r="L317" s="41">
        <v>15</v>
      </c>
      <c r="M317" s="41">
        <v>3</v>
      </c>
      <c r="N317" s="204">
        <v>7</v>
      </c>
      <c r="O317" s="204">
        <v>7</v>
      </c>
      <c r="P317" s="204">
        <v>7</v>
      </c>
      <c r="Q317" s="204">
        <v>14</v>
      </c>
      <c r="R317" s="204">
        <v>6</v>
      </c>
      <c r="U317" s="19"/>
      <c r="V317" s="48"/>
    </row>
    <row r="318" spans="1:22" x14ac:dyDescent="0.25">
      <c r="A318" s="36"/>
      <c r="B318" s="36" t="s">
        <v>10</v>
      </c>
      <c r="C318" s="226"/>
      <c r="D318" s="41">
        <v>22</v>
      </c>
      <c r="E318" s="41">
        <v>13</v>
      </c>
      <c r="F318" s="41">
        <v>24</v>
      </c>
      <c r="G318" s="41">
        <v>6</v>
      </c>
      <c r="H318" s="41">
        <v>6</v>
      </c>
      <c r="I318" s="41">
        <v>21</v>
      </c>
      <c r="J318" s="41">
        <v>12</v>
      </c>
      <c r="K318" s="41">
        <v>7</v>
      </c>
      <c r="L318" s="41">
        <v>14</v>
      </c>
      <c r="M318" s="41">
        <v>2</v>
      </c>
      <c r="N318" s="204">
        <v>7</v>
      </c>
      <c r="O318" s="204">
        <v>7</v>
      </c>
      <c r="P318" s="204">
        <v>6</v>
      </c>
      <c r="Q318" s="204">
        <v>14</v>
      </c>
      <c r="R318" s="204">
        <v>4</v>
      </c>
      <c r="U318" s="19"/>
      <c r="V318" s="48"/>
    </row>
    <row r="319" spans="1:22" x14ac:dyDescent="0.25">
      <c r="A319" s="36"/>
      <c r="B319" s="36" t="s">
        <v>11</v>
      </c>
      <c r="C319" s="227"/>
      <c r="D319" s="41"/>
      <c r="E319" s="41"/>
      <c r="F319" s="41">
        <v>25</v>
      </c>
      <c r="G319" s="41">
        <v>12</v>
      </c>
      <c r="H319" s="41">
        <v>8</v>
      </c>
      <c r="I319" s="41">
        <v>21</v>
      </c>
      <c r="J319" s="41">
        <v>14</v>
      </c>
      <c r="K319" s="41">
        <v>11</v>
      </c>
      <c r="L319" s="41">
        <v>13</v>
      </c>
      <c r="M319" s="41">
        <v>0</v>
      </c>
      <c r="N319" s="204">
        <v>6</v>
      </c>
      <c r="O319" s="204">
        <v>5</v>
      </c>
      <c r="P319" s="204">
        <v>6</v>
      </c>
      <c r="Q319" s="204">
        <v>14</v>
      </c>
      <c r="R319" s="204">
        <v>4</v>
      </c>
      <c r="U319" s="19"/>
      <c r="V319" s="48"/>
    </row>
    <row r="320" spans="1:22" x14ac:dyDescent="0.25">
      <c r="A320" s="36">
        <v>102749</v>
      </c>
      <c r="B320" s="39" t="s">
        <v>159</v>
      </c>
      <c r="C320" s="225" t="s">
        <v>110</v>
      </c>
      <c r="D320" s="40"/>
      <c r="E320" s="40"/>
      <c r="F320" s="41"/>
      <c r="G320" s="41"/>
      <c r="H320" s="41"/>
      <c r="I320" s="41"/>
      <c r="J320" s="41"/>
      <c r="K320" s="41"/>
      <c r="L320" s="41"/>
      <c r="M320" s="41">
        <v>0</v>
      </c>
      <c r="N320" s="204"/>
      <c r="O320" s="204"/>
      <c r="P320" s="204">
        <v>0</v>
      </c>
      <c r="Q320" s="204"/>
      <c r="R320" s="204"/>
      <c r="U320" s="19"/>
      <c r="V320" s="48"/>
    </row>
    <row r="321" spans="1:22" x14ac:dyDescent="0.25">
      <c r="A321" s="36"/>
      <c r="B321" s="36" t="s">
        <v>9</v>
      </c>
      <c r="C321" s="226"/>
      <c r="D321" s="41">
        <v>28</v>
      </c>
      <c r="E321" s="41">
        <v>31</v>
      </c>
      <c r="F321" s="41">
        <v>36</v>
      </c>
      <c r="G321" s="41">
        <v>26</v>
      </c>
      <c r="H321" s="41">
        <v>17</v>
      </c>
      <c r="I321" s="41">
        <v>18</v>
      </c>
      <c r="J321" s="41">
        <v>16</v>
      </c>
      <c r="K321" s="41">
        <v>23</v>
      </c>
      <c r="L321" s="41">
        <v>13</v>
      </c>
      <c r="M321" s="41">
        <v>8</v>
      </c>
      <c r="N321" s="204">
        <v>11</v>
      </c>
      <c r="O321" s="205">
        <v>10</v>
      </c>
      <c r="P321" s="205">
        <v>8</v>
      </c>
      <c r="Q321" s="205">
        <v>8</v>
      </c>
      <c r="R321" s="205">
        <v>7</v>
      </c>
      <c r="U321" s="19"/>
      <c r="V321" s="48"/>
    </row>
    <row r="322" spans="1:22" x14ac:dyDescent="0.25">
      <c r="A322" s="36"/>
      <c r="B322" s="36" t="s">
        <v>10</v>
      </c>
      <c r="C322" s="226"/>
      <c r="D322" s="41">
        <v>27</v>
      </c>
      <c r="E322" s="41">
        <v>25</v>
      </c>
      <c r="F322" s="41">
        <v>36</v>
      </c>
      <c r="G322" s="41">
        <v>17</v>
      </c>
      <c r="H322" s="41">
        <v>10</v>
      </c>
      <c r="I322" s="41">
        <v>12</v>
      </c>
      <c r="J322" s="41">
        <v>16</v>
      </c>
      <c r="K322" s="41">
        <v>21</v>
      </c>
      <c r="L322" s="41">
        <v>12</v>
      </c>
      <c r="M322" s="41">
        <v>8</v>
      </c>
      <c r="N322" s="204">
        <v>11</v>
      </c>
      <c r="O322" s="204">
        <v>10</v>
      </c>
      <c r="P322" s="204">
        <v>8</v>
      </c>
      <c r="Q322" s="204">
        <v>7</v>
      </c>
      <c r="R322" s="204">
        <v>7</v>
      </c>
      <c r="U322" s="19"/>
      <c r="V322" s="48"/>
    </row>
    <row r="323" spans="1:22" x14ac:dyDescent="0.25">
      <c r="A323" s="36"/>
      <c r="B323" s="36" t="s">
        <v>11</v>
      </c>
      <c r="C323" s="227"/>
      <c r="D323" s="41"/>
      <c r="E323" s="41"/>
      <c r="F323" s="41">
        <v>31</v>
      </c>
      <c r="G323" s="41">
        <v>19</v>
      </c>
      <c r="H323" s="41">
        <v>11</v>
      </c>
      <c r="I323" s="41">
        <v>14</v>
      </c>
      <c r="J323" s="41">
        <v>14</v>
      </c>
      <c r="K323" s="41">
        <v>18</v>
      </c>
      <c r="L323" s="41">
        <v>11</v>
      </c>
      <c r="M323" s="41">
        <v>8</v>
      </c>
      <c r="N323" s="204">
        <v>9</v>
      </c>
      <c r="O323" s="204">
        <v>9</v>
      </c>
      <c r="P323" s="204">
        <v>8</v>
      </c>
      <c r="Q323" s="204">
        <v>5</v>
      </c>
      <c r="R323" s="204">
        <v>4</v>
      </c>
      <c r="U323" s="19"/>
      <c r="V323" s="48"/>
    </row>
    <row r="324" spans="1:22" x14ac:dyDescent="0.25">
      <c r="A324" s="36">
        <v>104086</v>
      </c>
      <c r="B324" s="39" t="s">
        <v>159</v>
      </c>
      <c r="C324" s="225" t="s">
        <v>125</v>
      </c>
      <c r="D324" s="40"/>
      <c r="E324" s="40"/>
      <c r="F324" s="41"/>
      <c r="G324" s="41"/>
      <c r="H324" s="41"/>
      <c r="I324" s="41"/>
      <c r="J324" s="41"/>
      <c r="K324" s="41"/>
      <c r="L324" s="41"/>
      <c r="M324" s="41">
        <v>0</v>
      </c>
      <c r="N324" s="204"/>
      <c r="O324" s="204"/>
      <c r="P324" s="204">
        <v>0</v>
      </c>
      <c r="Q324" s="204"/>
      <c r="R324" s="204"/>
      <c r="U324" s="19"/>
      <c r="V324" s="48"/>
    </row>
    <row r="325" spans="1:22" x14ac:dyDescent="0.25">
      <c r="A325" s="36"/>
      <c r="B325" s="36" t="s">
        <v>9</v>
      </c>
      <c r="C325" s="226"/>
      <c r="D325" s="41">
        <v>9</v>
      </c>
      <c r="E325" s="41">
        <v>14</v>
      </c>
      <c r="F325" s="41">
        <v>11</v>
      </c>
      <c r="G325" s="41">
        <v>7</v>
      </c>
      <c r="H325" s="41">
        <v>4</v>
      </c>
      <c r="I325" s="41"/>
      <c r="J325" s="41">
        <v>7</v>
      </c>
      <c r="K325" s="41">
        <v>5</v>
      </c>
      <c r="L325" s="41">
        <v>1</v>
      </c>
      <c r="M325" s="41">
        <v>1</v>
      </c>
      <c r="N325" s="204">
        <v>6</v>
      </c>
      <c r="O325" s="205">
        <v>10</v>
      </c>
      <c r="P325" s="205">
        <v>0</v>
      </c>
      <c r="Q325" s="205"/>
      <c r="R325" s="205"/>
      <c r="U325" s="19"/>
      <c r="V325" s="48"/>
    </row>
    <row r="326" spans="1:22" x14ac:dyDescent="0.25">
      <c r="A326" s="36"/>
      <c r="B326" s="36" t="s">
        <v>10</v>
      </c>
      <c r="C326" s="226"/>
      <c r="D326" s="41">
        <v>8</v>
      </c>
      <c r="E326" s="41">
        <v>13</v>
      </c>
      <c r="F326" s="41">
        <v>10</v>
      </c>
      <c r="G326" s="41">
        <v>3</v>
      </c>
      <c r="H326" s="41">
        <v>4</v>
      </c>
      <c r="I326" s="41"/>
      <c r="J326" s="41">
        <v>7</v>
      </c>
      <c r="K326" s="41">
        <v>2</v>
      </c>
      <c r="L326" s="41">
        <v>1</v>
      </c>
      <c r="M326" s="41">
        <v>0</v>
      </c>
      <c r="N326" s="204">
        <v>5</v>
      </c>
      <c r="O326" s="204">
        <v>9</v>
      </c>
      <c r="P326" s="204">
        <v>0</v>
      </c>
      <c r="Q326" s="204"/>
      <c r="R326" s="204"/>
      <c r="U326" s="19"/>
      <c r="V326" s="48"/>
    </row>
    <row r="327" spans="1:22" x14ac:dyDescent="0.25">
      <c r="A327" s="36"/>
      <c r="B327" s="36" t="s">
        <v>11</v>
      </c>
      <c r="C327" s="227"/>
      <c r="D327" s="41"/>
      <c r="E327" s="41"/>
      <c r="F327" s="41">
        <v>9</v>
      </c>
      <c r="G327" s="41">
        <v>3</v>
      </c>
      <c r="H327" s="41"/>
      <c r="I327" s="41">
        <v>1</v>
      </c>
      <c r="J327" s="41"/>
      <c r="K327" s="41"/>
      <c r="L327" s="41">
        <v>1</v>
      </c>
      <c r="M327" s="41">
        <v>0</v>
      </c>
      <c r="N327" s="204">
        <v>3</v>
      </c>
      <c r="O327" s="204">
        <v>8</v>
      </c>
      <c r="P327" s="204">
        <v>0</v>
      </c>
      <c r="Q327" s="204"/>
      <c r="R327" s="204"/>
      <c r="U327" s="19"/>
      <c r="V327" s="48"/>
    </row>
    <row r="328" spans="1:22" x14ac:dyDescent="0.25">
      <c r="A328" s="36">
        <v>104085</v>
      </c>
      <c r="B328" s="39" t="s">
        <v>159</v>
      </c>
      <c r="C328" s="225" t="s">
        <v>111</v>
      </c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204"/>
      <c r="O328" s="204"/>
      <c r="P328" s="204">
        <v>0</v>
      </c>
      <c r="Q328" s="204"/>
      <c r="R328" s="204"/>
      <c r="U328" s="19"/>
      <c r="V328" s="48"/>
    </row>
    <row r="329" spans="1:22" x14ac:dyDescent="0.25">
      <c r="A329" s="36"/>
      <c r="B329" s="36" t="s">
        <v>9</v>
      </c>
      <c r="C329" s="226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204"/>
      <c r="O329" s="204"/>
      <c r="P329" s="204">
        <v>0</v>
      </c>
      <c r="Q329" s="204"/>
      <c r="R329" s="204"/>
      <c r="U329" s="19"/>
      <c r="V329" s="48"/>
    </row>
    <row r="330" spans="1:22" x14ac:dyDescent="0.25">
      <c r="A330" s="36"/>
      <c r="B330" s="36" t="s">
        <v>10</v>
      </c>
      <c r="C330" s="226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204"/>
      <c r="O330" s="204"/>
      <c r="P330" s="204">
        <v>0</v>
      </c>
      <c r="Q330" s="204"/>
      <c r="R330" s="204"/>
      <c r="U330" s="19"/>
      <c r="V330" s="48"/>
    </row>
    <row r="331" spans="1:22" x14ac:dyDescent="0.25">
      <c r="A331" s="36"/>
      <c r="B331" s="36" t="s">
        <v>11</v>
      </c>
      <c r="C331" s="227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204">
        <v>3</v>
      </c>
      <c r="O331" s="204"/>
      <c r="P331" s="204">
        <v>0</v>
      </c>
      <c r="Q331" s="204"/>
      <c r="R331" s="204"/>
      <c r="U331" s="19"/>
      <c r="V331" s="48"/>
    </row>
    <row r="332" spans="1:22" x14ac:dyDescent="0.25">
      <c r="A332" s="36">
        <v>3671</v>
      </c>
      <c r="B332" s="39" t="s">
        <v>619</v>
      </c>
      <c r="C332" s="225" t="s">
        <v>110</v>
      </c>
      <c r="D332" s="40"/>
      <c r="E332" s="40"/>
      <c r="F332" s="41"/>
      <c r="G332" s="41"/>
      <c r="H332" s="41"/>
      <c r="I332" s="41"/>
      <c r="J332" s="41"/>
      <c r="K332" s="41"/>
      <c r="L332" s="41"/>
      <c r="M332" s="41">
        <v>0</v>
      </c>
      <c r="N332" s="204"/>
      <c r="O332" s="204"/>
      <c r="P332" s="204">
        <v>0</v>
      </c>
      <c r="Q332" s="204"/>
      <c r="R332" s="204"/>
      <c r="U332" s="19"/>
      <c r="V332" s="48"/>
    </row>
    <row r="333" spans="1:22" x14ac:dyDescent="0.25">
      <c r="A333" s="36"/>
      <c r="B333" s="36" t="s">
        <v>9</v>
      </c>
      <c r="C333" s="226"/>
      <c r="D333" s="41">
        <v>69</v>
      </c>
      <c r="E333" s="41">
        <v>66</v>
      </c>
      <c r="F333" s="41">
        <v>75</v>
      </c>
      <c r="G333" s="41">
        <v>82</v>
      </c>
      <c r="H333" s="41">
        <v>30</v>
      </c>
      <c r="I333" s="41">
        <v>38</v>
      </c>
      <c r="J333" s="41">
        <v>48</v>
      </c>
      <c r="K333" s="41">
        <v>27</v>
      </c>
      <c r="L333" s="41">
        <v>30</v>
      </c>
      <c r="M333" s="41">
        <v>41</v>
      </c>
      <c r="N333" s="204">
        <v>15</v>
      </c>
      <c r="O333" s="204">
        <v>26</v>
      </c>
      <c r="P333" s="204">
        <v>22</v>
      </c>
      <c r="Q333" s="204">
        <v>18</v>
      </c>
      <c r="R333" s="204">
        <v>16</v>
      </c>
      <c r="U333" s="19"/>
      <c r="V333" s="48"/>
    </row>
    <row r="334" spans="1:22" x14ac:dyDescent="0.25">
      <c r="A334" s="36"/>
      <c r="B334" s="36" t="s">
        <v>10</v>
      </c>
      <c r="C334" s="226"/>
      <c r="D334" s="41">
        <v>61</v>
      </c>
      <c r="E334" s="41">
        <v>6</v>
      </c>
      <c r="F334" s="41">
        <v>69</v>
      </c>
      <c r="G334" s="41">
        <v>73</v>
      </c>
      <c r="H334" s="41">
        <v>26</v>
      </c>
      <c r="I334" s="41">
        <v>34</v>
      </c>
      <c r="J334" s="41">
        <v>48</v>
      </c>
      <c r="K334" s="41">
        <v>27</v>
      </c>
      <c r="L334" s="41">
        <v>28</v>
      </c>
      <c r="M334" s="41">
        <v>39</v>
      </c>
      <c r="N334" s="204">
        <v>14</v>
      </c>
      <c r="O334" s="204">
        <v>25</v>
      </c>
      <c r="P334" s="204">
        <v>20</v>
      </c>
      <c r="Q334" s="204">
        <v>17</v>
      </c>
      <c r="R334" s="204">
        <v>16</v>
      </c>
      <c r="U334" s="19"/>
      <c r="V334" s="48"/>
    </row>
    <row r="335" spans="1:22" x14ac:dyDescent="0.25">
      <c r="A335" s="36"/>
      <c r="B335" s="36" t="s">
        <v>11</v>
      </c>
      <c r="C335" s="227"/>
      <c r="D335" s="41"/>
      <c r="E335" s="41"/>
      <c r="F335" s="41">
        <v>64</v>
      </c>
      <c r="G335" s="41">
        <v>69</v>
      </c>
      <c r="H335" s="41">
        <v>23</v>
      </c>
      <c r="I335" s="41">
        <v>32</v>
      </c>
      <c r="J335" s="41">
        <v>42</v>
      </c>
      <c r="K335" s="41">
        <v>23</v>
      </c>
      <c r="L335" s="41">
        <v>26</v>
      </c>
      <c r="M335" s="41">
        <v>31</v>
      </c>
      <c r="N335" s="204">
        <v>12</v>
      </c>
      <c r="O335" s="204">
        <v>20</v>
      </c>
      <c r="P335" s="204">
        <v>14</v>
      </c>
      <c r="Q335" s="204">
        <v>15</v>
      </c>
      <c r="R335" s="204">
        <v>14</v>
      </c>
      <c r="U335" s="19"/>
      <c r="V335" s="48"/>
    </row>
    <row r="336" spans="1:22" x14ac:dyDescent="0.25">
      <c r="A336" s="189">
        <v>107255</v>
      </c>
      <c r="B336" s="39" t="s">
        <v>619</v>
      </c>
      <c r="C336" s="225" t="s">
        <v>154</v>
      </c>
      <c r="D336" s="40"/>
      <c r="E336" s="40"/>
      <c r="F336" s="41"/>
      <c r="G336" s="41"/>
      <c r="H336" s="41"/>
      <c r="I336" s="41"/>
      <c r="J336" s="41"/>
      <c r="K336" s="41"/>
      <c r="L336" s="41"/>
      <c r="M336" s="41">
        <v>0</v>
      </c>
      <c r="N336" s="204"/>
      <c r="O336" s="204"/>
      <c r="P336" s="204">
        <v>0</v>
      </c>
      <c r="Q336" s="204"/>
      <c r="R336" s="204"/>
      <c r="U336" s="19"/>
      <c r="V336" s="48"/>
    </row>
    <row r="337" spans="1:22" x14ac:dyDescent="0.25">
      <c r="A337" s="36"/>
      <c r="B337" s="36" t="s">
        <v>9</v>
      </c>
      <c r="C337" s="226"/>
      <c r="D337" s="41"/>
      <c r="E337" s="41">
        <v>28</v>
      </c>
      <c r="F337" s="41">
        <v>31</v>
      </c>
      <c r="G337" s="41">
        <v>35</v>
      </c>
      <c r="H337" s="41">
        <v>31</v>
      </c>
      <c r="I337" s="41">
        <v>28</v>
      </c>
      <c r="J337" s="41"/>
      <c r="K337" s="41">
        <v>5</v>
      </c>
      <c r="L337" s="41">
        <v>75</v>
      </c>
      <c r="M337" s="41">
        <v>44</v>
      </c>
      <c r="N337" s="204">
        <v>46</v>
      </c>
      <c r="O337" s="204">
        <v>55</v>
      </c>
      <c r="P337" s="204">
        <v>29</v>
      </c>
      <c r="Q337" s="204">
        <v>31</v>
      </c>
      <c r="R337" s="204">
        <v>56</v>
      </c>
      <c r="U337" s="19"/>
      <c r="V337" s="48"/>
    </row>
    <row r="338" spans="1:22" x14ac:dyDescent="0.25">
      <c r="A338" s="36"/>
      <c r="B338" s="36" t="s">
        <v>10</v>
      </c>
      <c r="C338" s="226"/>
      <c r="D338" s="41"/>
      <c r="E338" s="41">
        <v>24</v>
      </c>
      <c r="F338" s="41"/>
      <c r="G338" s="41"/>
      <c r="H338" s="41"/>
      <c r="I338" s="41">
        <v>26</v>
      </c>
      <c r="J338" s="41"/>
      <c r="K338" s="41"/>
      <c r="L338" s="41">
        <v>69</v>
      </c>
      <c r="M338" s="41">
        <v>32</v>
      </c>
      <c r="N338" s="204">
        <v>26</v>
      </c>
      <c r="O338" s="204">
        <v>51</v>
      </c>
      <c r="P338" s="204">
        <v>23</v>
      </c>
      <c r="Q338" s="204">
        <v>23</v>
      </c>
      <c r="R338" s="204">
        <v>51</v>
      </c>
      <c r="U338" s="19"/>
      <c r="V338" s="48"/>
    </row>
    <row r="339" spans="1:22" x14ac:dyDescent="0.25">
      <c r="A339" s="36"/>
      <c r="B339" s="36" t="s">
        <v>11</v>
      </c>
      <c r="C339" s="227"/>
      <c r="D339" s="41"/>
      <c r="E339" s="41"/>
      <c r="F339" s="41">
        <v>25</v>
      </c>
      <c r="G339" s="41">
        <v>33</v>
      </c>
      <c r="H339" s="41">
        <v>26</v>
      </c>
      <c r="I339" s="41">
        <v>26</v>
      </c>
      <c r="J339" s="41">
        <v>41</v>
      </c>
      <c r="K339" s="41">
        <v>32</v>
      </c>
      <c r="L339" s="41">
        <v>31</v>
      </c>
      <c r="M339" s="41">
        <v>32</v>
      </c>
      <c r="N339" s="204">
        <v>19</v>
      </c>
      <c r="O339" s="204">
        <v>51</v>
      </c>
      <c r="P339" s="204">
        <v>23</v>
      </c>
      <c r="Q339" s="204">
        <v>0</v>
      </c>
      <c r="R339" s="204">
        <v>53</v>
      </c>
      <c r="U339" s="19"/>
      <c r="V339" s="48"/>
    </row>
    <row r="340" spans="1:22" x14ac:dyDescent="0.25">
      <c r="A340" s="36">
        <v>11480</v>
      </c>
      <c r="B340" s="39" t="s">
        <v>619</v>
      </c>
      <c r="C340" s="225" t="s">
        <v>125</v>
      </c>
      <c r="D340" s="40"/>
      <c r="E340" s="40"/>
      <c r="F340" s="41"/>
      <c r="G340" s="41"/>
      <c r="H340" s="41"/>
      <c r="I340" s="41"/>
      <c r="J340" s="41"/>
      <c r="K340" s="41"/>
      <c r="L340" s="41"/>
      <c r="M340" s="41">
        <v>0</v>
      </c>
      <c r="N340" s="204"/>
      <c r="O340" s="204"/>
      <c r="P340" s="204">
        <v>0</v>
      </c>
      <c r="Q340" s="204"/>
      <c r="R340" s="204"/>
      <c r="U340" s="19"/>
      <c r="V340" s="48"/>
    </row>
    <row r="341" spans="1:22" x14ac:dyDescent="0.25">
      <c r="A341" s="36"/>
      <c r="B341" s="36" t="s">
        <v>9</v>
      </c>
      <c r="C341" s="226"/>
      <c r="D341" s="41">
        <v>49</v>
      </c>
      <c r="E341" s="41">
        <v>72</v>
      </c>
      <c r="F341" s="41">
        <v>47</v>
      </c>
      <c r="G341" s="41">
        <v>31</v>
      </c>
      <c r="H341" s="41">
        <v>20</v>
      </c>
      <c r="I341" s="41">
        <v>22</v>
      </c>
      <c r="J341" s="41">
        <v>22</v>
      </c>
      <c r="K341" s="41">
        <v>45</v>
      </c>
      <c r="L341" s="41">
        <v>34</v>
      </c>
      <c r="M341" s="41">
        <v>40</v>
      </c>
      <c r="N341" s="204">
        <v>26</v>
      </c>
      <c r="O341" s="204">
        <v>45</v>
      </c>
      <c r="P341" s="204">
        <v>43</v>
      </c>
      <c r="Q341" s="204">
        <v>37</v>
      </c>
      <c r="R341" s="204">
        <v>39</v>
      </c>
      <c r="U341" s="19"/>
      <c r="V341" s="48"/>
    </row>
    <row r="342" spans="1:22" x14ac:dyDescent="0.25">
      <c r="A342" s="36"/>
      <c r="B342" s="36" t="s">
        <v>10</v>
      </c>
      <c r="C342" s="226"/>
      <c r="D342" s="41">
        <v>44</v>
      </c>
      <c r="E342" s="41">
        <v>63</v>
      </c>
      <c r="F342" s="41">
        <v>42</v>
      </c>
      <c r="G342" s="41">
        <v>24</v>
      </c>
      <c r="H342" s="41">
        <v>17</v>
      </c>
      <c r="I342" s="41">
        <v>17</v>
      </c>
      <c r="J342" s="41">
        <v>22</v>
      </c>
      <c r="K342" s="41">
        <v>44</v>
      </c>
      <c r="L342" s="41">
        <v>33</v>
      </c>
      <c r="M342" s="41">
        <v>40</v>
      </c>
      <c r="N342" s="204">
        <v>26</v>
      </c>
      <c r="O342" s="204">
        <v>45</v>
      </c>
      <c r="P342" s="204">
        <v>42</v>
      </c>
      <c r="Q342" s="204">
        <v>32</v>
      </c>
      <c r="R342" s="204">
        <v>37</v>
      </c>
      <c r="U342" s="19"/>
      <c r="V342" s="48"/>
    </row>
    <row r="343" spans="1:22" x14ac:dyDescent="0.25">
      <c r="A343" s="36"/>
      <c r="B343" s="36" t="s">
        <v>11</v>
      </c>
      <c r="C343" s="227"/>
      <c r="D343" s="41"/>
      <c r="E343" s="41"/>
      <c r="F343" s="41">
        <v>36</v>
      </c>
      <c r="G343" s="41">
        <v>23</v>
      </c>
      <c r="H343" s="41">
        <v>17</v>
      </c>
      <c r="I343" s="41">
        <v>18</v>
      </c>
      <c r="J343" s="41">
        <v>18</v>
      </c>
      <c r="K343" s="41">
        <v>39</v>
      </c>
      <c r="L343" s="41">
        <v>28</v>
      </c>
      <c r="M343" s="41">
        <v>30</v>
      </c>
      <c r="N343" s="204">
        <v>15</v>
      </c>
      <c r="O343" s="204">
        <v>31</v>
      </c>
      <c r="P343" s="204">
        <v>33</v>
      </c>
      <c r="Q343" s="204">
        <v>32</v>
      </c>
      <c r="R343" s="204">
        <v>26</v>
      </c>
      <c r="U343" s="19"/>
      <c r="V343" s="48"/>
    </row>
    <row r="344" spans="1:22" x14ac:dyDescent="0.25">
      <c r="A344" s="36">
        <v>109189</v>
      </c>
      <c r="B344" s="39" t="s">
        <v>160</v>
      </c>
      <c r="C344" s="225" t="s">
        <v>642</v>
      </c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204"/>
      <c r="O344" s="204"/>
      <c r="P344" s="204">
        <v>0</v>
      </c>
      <c r="Q344" s="204"/>
      <c r="R344" s="204"/>
      <c r="U344" s="19"/>
      <c r="V344" s="48"/>
    </row>
    <row r="345" spans="1:22" x14ac:dyDescent="0.25">
      <c r="A345" s="36"/>
      <c r="B345" s="36" t="s">
        <v>9</v>
      </c>
      <c r="C345" s="226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204">
        <v>14</v>
      </c>
      <c r="O345" s="204">
        <v>18</v>
      </c>
      <c r="P345" s="204">
        <v>16</v>
      </c>
      <c r="Q345" s="204">
        <v>14</v>
      </c>
      <c r="R345" s="204">
        <v>12</v>
      </c>
      <c r="U345" s="19"/>
      <c r="V345" s="48"/>
    </row>
    <row r="346" spans="1:22" x14ac:dyDescent="0.25">
      <c r="A346" s="36"/>
      <c r="B346" s="36" t="s">
        <v>10</v>
      </c>
      <c r="C346" s="226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204">
        <v>13</v>
      </c>
      <c r="O346" s="204">
        <v>18</v>
      </c>
      <c r="P346" s="204">
        <v>14</v>
      </c>
      <c r="Q346" s="204">
        <v>10</v>
      </c>
      <c r="R346" s="204">
        <v>12</v>
      </c>
      <c r="U346" s="19"/>
      <c r="V346" s="48"/>
    </row>
    <row r="347" spans="1:22" x14ac:dyDescent="0.25">
      <c r="A347" s="36"/>
      <c r="B347" s="36" t="s">
        <v>11</v>
      </c>
      <c r="C347" s="227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204">
        <v>12</v>
      </c>
      <c r="O347" s="204">
        <v>18</v>
      </c>
      <c r="P347" s="204">
        <v>11</v>
      </c>
      <c r="Q347" s="204">
        <v>0</v>
      </c>
      <c r="R347" s="204">
        <v>12</v>
      </c>
      <c r="U347" s="19"/>
      <c r="V347" s="48"/>
    </row>
    <row r="348" spans="1:22" x14ac:dyDescent="0.25">
      <c r="A348" s="190">
        <v>107254</v>
      </c>
      <c r="B348" s="39" t="s">
        <v>160</v>
      </c>
      <c r="C348" s="225" t="s">
        <v>161</v>
      </c>
      <c r="D348" s="40"/>
      <c r="E348" s="40"/>
      <c r="F348" s="41"/>
      <c r="G348" s="41"/>
      <c r="H348" s="41"/>
      <c r="I348" s="41"/>
      <c r="J348" s="41"/>
      <c r="K348" s="41"/>
      <c r="L348" s="41"/>
      <c r="M348" s="41">
        <v>0</v>
      </c>
      <c r="N348" s="204"/>
      <c r="O348" s="204"/>
      <c r="P348" s="204">
        <v>0</v>
      </c>
      <c r="Q348" s="204"/>
      <c r="R348" s="204"/>
      <c r="U348" s="19"/>
      <c r="V348" s="48"/>
    </row>
    <row r="349" spans="1:22" x14ac:dyDescent="0.25">
      <c r="A349" s="36"/>
      <c r="B349" s="36" t="s">
        <v>9</v>
      </c>
      <c r="C349" s="226"/>
      <c r="D349" s="41">
        <v>35</v>
      </c>
      <c r="E349" s="41">
        <v>5</v>
      </c>
      <c r="F349" s="41">
        <v>25</v>
      </c>
      <c r="G349" s="41">
        <v>22</v>
      </c>
      <c r="H349" s="41">
        <v>24</v>
      </c>
      <c r="I349" s="41">
        <v>6</v>
      </c>
      <c r="J349" s="41">
        <v>26</v>
      </c>
      <c r="K349" s="41">
        <v>36</v>
      </c>
      <c r="L349" s="41">
        <v>36</v>
      </c>
      <c r="M349" s="41">
        <v>47</v>
      </c>
      <c r="N349" s="204">
        <v>30</v>
      </c>
      <c r="O349" s="204">
        <v>42</v>
      </c>
      <c r="P349" s="204">
        <v>25</v>
      </c>
      <c r="Q349" s="204">
        <v>36</v>
      </c>
      <c r="R349" s="204">
        <v>25</v>
      </c>
      <c r="U349" s="19"/>
      <c r="V349" s="48"/>
    </row>
    <row r="350" spans="1:22" x14ac:dyDescent="0.25">
      <c r="A350" s="36"/>
      <c r="B350" s="36" t="s">
        <v>10</v>
      </c>
      <c r="C350" s="226"/>
      <c r="D350" s="41">
        <v>34</v>
      </c>
      <c r="E350" s="41">
        <v>46</v>
      </c>
      <c r="F350" s="41">
        <v>24</v>
      </c>
      <c r="G350" s="41">
        <v>20</v>
      </c>
      <c r="H350" s="41">
        <v>21</v>
      </c>
      <c r="I350" s="41"/>
      <c r="J350" s="41">
        <v>26</v>
      </c>
      <c r="K350" s="41">
        <v>34</v>
      </c>
      <c r="L350" s="41">
        <v>35</v>
      </c>
      <c r="M350" s="41">
        <v>47</v>
      </c>
      <c r="N350" s="204">
        <v>26</v>
      </c>
      <c r="O350" s="204">
        <v>40</v>
      </c>
      <c r="P350" s="204">
        <v>24</v>
      </c>
      <c r="Q350" s="204">
        <v>33</v>
      </c>
      <c r="R350" s="204">
        <v>24</v>
      </c>
      <c r="U350" s="19"/>
      <c r="V350" s="48"/>
    </row>
    <row r="351" spans="1:22" x14ac:dyDescent="0.25">
      <c r="A351" s="36"/>
      <c r="B351" s="36" t="s">
        <v>11</v>
      </c>
      <c r="C351" s="227"/>
      <c r="D351" s="41"/>
      <c r="E351" s="41"/>
      <c r="F351" s="41">
        <v>23</v>
      </c>
      <c r="G351" s="41">
        <v>27</v>
      </c>
      <c r="H351" s="41">
        <v>20</v>
      </c>
      <c r="I351" s="41">
        <v>1</v>
      </c>
      <c r="J351" s="41">
        <v>24</v>
      </c>
      <c r="K351" s="41">
        <v>34</v>
      </c>
      <c r="L351" s="41">
        <v>35</v>
      </c>
      <c r="M351" s="41">
        <v>38</v>
      </c>
      <c r="N351" s="204">
        <v>24</v>
      </c>
      <c r="O351" s="204">
        <v>37</v>
      </c>
      <c r="P351" s="204">
        <v>21</v>
      </c>
      <c r="Q351" s="204">
        <v>30</v>
      </c>
      <c r="R351" s="204">
        <v>21</v>
      </c>
      <c r="U351" s="19"/>
      <c r="V351" s="48"/>
    </row>
    <row r="352" spans="1:22" x14ac:dyDescent="0.25">
      <c r="A352" s="36">
        <v>52429</v>
      </c>
      <c r="B352" s="39" t="s">
        <v>160</v>
      </c>
      <c r="C352" s="225" t="s">
        <v>162</v>
      </c>
      <c r="D352" s="40"/>
      <c r="E352" s="40"/>
      <c r="F352" s="41"/>
      <c r="G352" s="41"/>
      <c r="H352" s="41"/>
      <c r="I352" s="41"/>
      <c r="J352" s="41"/>
      <c r="K352" s="41"/>
      <c r="L352" s="41"/>
      <c r="M352" s="41">
        <v>0</v>
      </c>
      <c r="N352" s="204"/>
      <c r="O352" s="204"/>
      <c r="P352" s="204">
        <v>0</v>
      </c>
      <c r="Q352" s="204"/>
      <c r="R352" s="204"/>
      <c r="U352" s="19"/>
      <c r="V352" s="48"/>
    </row>
    <row r="353" spans="1:22" x14ac:dyDescent="0.25">
      <c r="A353" s="36"/>
      <c r="B353" s="36" t="s">
        <v>9</v>
      </c>
      <c r="C353" s="226"/>
      <c r="D353" s="41"/>
      <c r="E353" s="41">
        <v>51</v>
      </c>
      <c r="F353" s="41">
        <v>30</v>
      </c>
      <c r="G353" s="41">
        <v>26</v>
      </c>
      <c r="H353" s="41">
        <v>17</v>
      </c>
      <c r="I353" s="41">
        <v>17</v>
      </c>
      <c r="J353" s="41">
        <v>22</v>
      </c>
      <c r="K353" s="41">
        <v>45</v>
      </c>
      <c r="L353" s="41">
        <v>28</v>
      </c>
      <c r="M353" s="41">
        <v>36</v>
      </c>
      <c r="N353" s="204">
        <v>29</v>
      </c>
      <c r="O353" s="204">
        <v>45</v>
      </c>
      <c r="P353" s="204">
        <v>23</v>
      </c>
      <c r="Q353" s="204">
        <v>32</v>
      </c>
      <c r="R353" s="204">
        <v>25</v>
      </c>
      <c r="U353" s="19"/>
      <c r="V353" s="48"/>
    </row>
    <row r="354" spans="1:22" x14ac:dyDescent="0.25">
      <c r="A354" s="36"/>
      <c r="B354" s="36" t="s">
        <v>10</v>
      </c>
      <c r="C354" s="226"/>
      <c r="D354" s="41"/>
      <c r="E354" s="41">
        <v>46</v>
      </c>
      <c r="F354" s="41">
        <v>24</v>
      </c>
      <c r="G354" s="41">
        <v>22</v>
      </c>
      <c r="H354" s="41">
        <v>12</v>
      </c>
      <c r="I354" s="41">
        <v>16</v>
      </c>
      <c r="J354" s="41">
        <v>22</v>
      </c>
      <c r="K354" s="41">
        <v>38</v>
      </c>
      <c r="L354" s="41">
        <v>27</v>
      </c>
      <c r="M354" s="41">
        <v>31</v>
      </c>
      <c r="N354" s="204">
        <v>28</v>
      </c>
      <c r="O354" s="204">
        <v>43</v>
      </c>
      <c r="P354" s="204">
        <v>22</v>
      </c>
      <c r="Q354" s="204">
        <v>31</v>
      </c>
      <c r="R354" s="204">
        <v>23</v>
      </c>
      <c r="U354" s="19"/>
      <c r="V354" s="48"/>
    </row>
    <row r="355" spans="1:22" x14ac:dyDescent="0.25">
      <c r="A355" s="36"/>
      <c r="B355" s="36" t="s">
        <v>11</v>
      </c>
      <c r="C355" s="227"/>
      <c r="D355" s="41"/>
      <c r="E355" s="41"/>
      <c r="F355" s="41">
        <v>19</v>
      </c>
      <c r="G355" s="41">
        <v>29</v>
      </c>
      <c r="H355" s="41">
        <v>18</v>
      </c>
      <c r="I355" s="41">
        <v>17</v>
      </c>
      <c r="J355" s="41">
        <v>22</v>
      </c>
      <c r="K355" s="41">
        <v>39</v>
      </c>
      <c r="L355" s="41">
        <v>19</v>
      </c>
      <c r="M355" s="41">
        <v>24</v>
      </c>
      <c r="N355" s="204">
        <v>26</v>
      </c>
      <c r="O355" s="204">
        <v>37</v>
      </c>
      <c r="P355" s="204">
        <v>15</v>
      </c>
      <c r="Q355" s="204">
        <v>22</v>
      </c>
      <c r="R355" s="204">
        <v>18</v>
      </c>
      <c r="U355" s="19"/>
      <c r="V355" s="48"/>
    </row>
    <row r="356" spans="1:22" x14ac:dyDescent="0.25">
      <c r="A356" s="36">
        <v>103906</v>
      </c>
      <c r="B356" s="39" t="s">
        <v>160</v>
      </c>
      <c r="C356" s="225" t="s">
        <v>111</v>
      </c>
      <c r="D356" s="40"/>
      <c r="E356" s="40"/>
      <c r="F356" s="41"/>
      <c r="G356" s="41"/>
      <c r="H356" s="41"/>
      <c r="I356" s="41"/>
      <c r="J356" s="41"/>
      <c r="K356" s="41"/>
      <c r="L356" s="41"/>
      <c r="M356" s="41">
        <v>0</v>
      </c>
      <c r="N356" s="204"/>
      <c r="O356" s="204"/>
      <c r="P356" s="204">
        <v>0</v>
      </c>
      <c r="Q356" s="204"/>
      <c r="R356" s="204"/>
      <c r="U356" s="19"/>
      <c r="V356" s="48"/>
    </row>
    <row r="357" spans="1:22" x14ac:dyDescent="0.25">
      <c r="A357" s="36"/>
      <c r="B357" s="36" t="s">
        <v>9</v>
      </c>
      <c r="C357" s="226"/>
      <c r="D357" s="41">
        <v>13</v>
      </c>
      <c r="E357" s="41"/>
      <c r="F357" s="41">
        <v>25</v>
      </c>
      <c r="G357" s="41">
        <v>15</v>
      </c>
      <c r="H357" s="41">
        <v>6</v>
      </c>
      <c r="I357" s="41">
        <v>22</v>
      </c>
      <c r="J357" s="41">
        <v>10</v>
      </c>
      <c r="K357" s="41">
        <v>20</v>
      </c>
      <c r="L357" s="41">
        <v>13</v>
      </c>
      <c r="M357" s="41">
        <v>0</v>
      </c>
      <c r="N357" s="204"/>
      <c r="O357" s="204">
        <v>25</v>
      </c>
      <c r="P357" s="204">
        <v>14</v>
      </c>
      <c r="Q357" s="204">
        <v>18</v>
      </c>
      <c r="R357" s="204">
        <v>29</v>
      </c>
      <c r="U357" s="19"/>
      <c r="V357" s="48"/>
    </row>
    <row r="358" spans="1:22" x14ac:dyDescent="0.25">
      <c r="A358" s="36"/>
      <c r="B358" s="36" t="s">
        <v>10</v>
      </c>
      <c r="C358" s="226"/>
      <c r="D358" s="41">
        <v>3</v>
      </c>
      <c r="E358" s="41"/>
      <c r="F358" s="41">
        <v>23</v>
      </c>
      <c r="G358" s="41">
        <v>13</v>
      </c>
      <c r="H358" s="41">
        <v>4</v>
      </c>
      <c r="I358" s="41">
        <v>22</v>
      </c>
      <c r="J358" s="41">
        <v>10</v>
      </c>
      <c r="K358" s="41">
        <v>15</v>
      </c>
      <c r="L358" s="41">
        <v>12</v>
      </c>
      <c r="M358" s="41">
        <v>17</v>
      </c>
      <c r="N358" s="204"/>
      <c r="O358" s="204">
        <v>24</v>
      </c>
      <c r="P358" s="204">
        <v>14</v>
      </c>
      <c r="Q358" s="204">
        <v>18</v>
      </c>
      <c r="R358" s="204">
        <v>28</v>
      </c>
      <c r="U358" s="19"/>
      <c r="V358" s="48"/>
    </row>
    <row r="359" spans="1:22" x14ac:dyDescent="0.25">
      <c r="A359" s="36"/>
      <c r="B359" s="36" t="s">
        <v>11</v>
      </c>
      <c r="C359" s="227"/>
      <c r="D359" s="41"/>
      <c r="E359" s="41"/>
      <c r="F359" s="41"/>
      <c r="G359" s="41"/>
      <c r="H359" s="41">
        <v>6</v>
      </c>
      <c r="I359" s="41">
        <v>18</v>
      </c>
      <c r="J359" s="41"/>
      <c r="K359" s="41">
        <v>18</v>
      </c>
      <c r="L359" s="41">
        <v>7</v>
      </c>
      <c r="M359" s="41">
        <v>16</v>
      </c>
      <c r="N359" s="204">
        <v>11</v>
      </c>
      <c r="O359" s="204">
        <v>18</v>
      </c>
      <c r="P359" s="204">
        <v>11</v>
      </c>
      <c r="Q359" s="204">
        <v>14</v>
      </c>
      <c r="R359" s="204">
        <v>26</v>
      </c>
      <c r="U359" s="19"/>
      <c r="V359" s="48"/>
    </row>
    <row r="360" spans="1:22" x14ac:dyDescent="0.25">
      <c r="A360" s="36">
        <v>102820</v>
      </c>
      <c r="B360" s="39" t="s">
        <v>163</v>
      </c>
      <c r="C360" s="225" t="s">
        <v>110</v>
      </c>
      <c r="D360" s="40"/>
      <c r="E360" s="40"/>
      <c r="F360" s="41"/>
      <c r="G360" s="41"/>
      <c r="H360" s="41"/>
      <c r="I360" s="41"/>
      <c r="J360" s="41"/>
      <c r="K360" s="41"/>
      <c r="L360" s="41"/>
      <c r="M360" s="41">
        <v>0</v>
      </c>
      <c r="N360" s="204"/>
      <c r="O360" s="204"/>
      <c r="P360" s="204">
        <v>0</v>
      </c>
      <c r="Q360" s="204"/>
      <c r="R360" s="204"/>
      <c r="U360" s="19"/>
      <c r="V360" s="48"/>
    </row>
    <row r="361" spans="1:22" x14ac:dyDescent="0.25">
      <c r="A361" s="36"/>
      <c r="B361" s="36" t="s">
        <v>9</v>
      </c>
      <c r="C361" s="226"/>
      <c r="D361" s="41">
        <v>55</v>
      </c>
      <c r="E361" s="41">
        <v>64</v>
      </c>
      <c r="F361" s="41">
        <v>44</v>
      </c>
      <c r="G361" s="41">
        <v>37</v>
      </c>
      <c r="H361" s="41">
        <v>56</v>
      </c>
      <c r="I361" s="41">
        <v>47</v>
      </c>
      <c r="J361" s="41">
        <v>15</v>
      </c>
      <c r="K361" s="41">
        <v>21</v>
      </c>
      <c r="L361" s="41">
        <v>19</v>
      </c>
      <c r="M361" s="41">
        <v>13</v>
      </c>
      <c r="N361" s="204">
        <v>4</v>
      </c>
      <c r="O361" s="204">
        <v>8</v>
      </c>
      <c r="P361" s="204">
        <v>4</v>
      </c>
      <c r="Q361" s="204">
        <v>8</v>
      </c>
      <c r="R361" s="204">
        <v>3</v>
      </c>
      <c r="U361" s="19"/>
      <c r="V361" s="48"/>
    </row>
    <row r="362" spans="1:22" x14ac:dyDescent="0.25">
      <c r="A362" s="36"/>
      <c r="B362" s="36" t="s">
        <v>10</v>
      </c>
      <c r="C362" s="226"/>
      <c r="D362" s="41">
        <v>47</v>
      </c>
      <c r="E362" s="41">
        <v>62</v>
      </c>
      <c r="F362" s="41">
        <v>42</v>
      </c>
      <c r="G362" s="41">
        <v>30</v>
      </c>
      <c r="H362" s="41">
        <v>48</v>
      </c>
      <c r="I362" s="41">
        <v>39</v>
      </c>
      <c r="J362" s="41">
        <v>15</v>
      </c>
      <c r="K362" s="41">
        <v>21</v>
      </c>
      <c r="L362" s="41">
        <v>18</v>
      </c>
      <c r="M362" s="41">
        <v>13</v>
      </c>
      <c r="N362" s="204">
        <v>4</v>
      </c>
      <c r="O362" s="204">
        <v>8</v>
      </c>
      <c r="P362" s="204">
        <v>4</v>
      </c>
      <c r="Q362" s="204">
        <v>7</v>
      </c>
      <c r="R362" s="204">
        <v>3</v>
      </c>
      <c r="U362" s="19"/>
      <c r="V362" s="48"/>
    </row>
    <row r="363" spans="1:22" x14ac:dyDescent="0.25">
      <c r="A363" s="36"/>
      <c r="B363" s="36" t="s">
        <v>11</v>
      </c>
      <c r="C363" s="227"/>
      <c r="D363" s="41"/>
      <c r="E363" s="41"/>
      <c r="F363" s="41">
        <v>36</v>
      </c>
      <c r="G363" s="41">
        <v>20</v>
      </c>
      <c r="H363" s="41">
        <v>43</v>
      </c>
      <c r="I363" s="41">
        <v>34</v>
      </c>
      <c r="J363" s="41">
        <v>14</v>
      </c>
      <c r="K363" s="41">
        <v>16</v>
      </c>
      <c r="L363" s="41">
        <v>13</v>
      </c>
      <c r="M363" s="41">
        <v>12</v>
      </c>
      <c r="N363" s="204">
        <v>2</v>
      </c>
      <c r="O363" s="204">
        <v>8</v>
      </c>
      <c r="P363" s="204">
        <v>1</v>
      </c>
      <c r="Q363" s="204">
        <v>6</v>
      </c>
      <c r="R363" s="204">
        <v>1</v>
      </c>
      <c r="U363" s="19"/>
      <c r="V363" s="48"/>
    </row>
    <row r="364" spans="1:22" x14ac:dyDescent="0.25">
      <c r="A364" s="36">
        <v>108832</v>
      </c>
      <c r="B364" s="39" t="s">
        <v>163</v>
      </c>
      <c r="C364" s="225" t="s">
        <v>125</v>
      </c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204"/>
      <c r="O364" s="204"/>
      <c r="P364" s="204">
        <v>0</v>
      </c>
      <c r="Q364" s="204"/>
      <c r="R364" s="204"/>
      <c r="U364" s="19"/>
      <c r="V364" s="48"/>
    </row>
    <row r="365" spans="1:22" x14ac:dyDescent="0.25">
      <c r="A365" s="36"/>
      <c r="B365" s="36" t="s">
        <v>9</v>
      </c>
      <c r="C365" s="226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204">
        <v>9</v>
      </c>
      <c r="O365" s="204">
        <v>11</v>
      </c>
      <c r="P365" s="204">
        <v>5</v>
      </c>
      <c r="Q365" s="204">
        <v>9</v>
      </c>
      <c r="R365" s="204">
        <v>10</v>
      </c>
      <c r="U365" s="19"/>
      <c r="V365" s="48"/>
    </row>
    <row r="366" spans="1:22" x14ac:dyDescent="0.25">
      <c r="A366" s="36"/>
      <c r="B366" s="36" t="s">
        <v>10</v>
      </c>
      <c r="C366" s="226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204">
        <v>7</v>
      </c>
      <c r="O366" s="204">
        <v>10</v>
      </c>
      <c r="P366" s="204">
        <v>5</v>
      </c>
      <c r="Q366" s="204">
        <v>8</v>
      </c>
      <c r="R366" s="204">
        <v>9</v>
      </c>
      <c r="U366" s="19"/>
      <c r="V366" s="48"/>
    </row>
    <row r="367" spans="1:22" x14ac:dyDescent="0.25">
      <c r="A367" s="36"/>
      <c r="B367" s="36" t="s">
        <v>11</v>
      </c>
      <c r="C367" s="227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204">
        <v>4</v>
      </c>
      <c r="O367" s="204">
        <v>6</v>
      </c>
      <c r="P367" s="204">
        <v>5</v>
      </c>
      <c r="Q367" s="204">
        <v>6</v>
      </c>
      <c r="R367" s="204">
        <v>6</v>
      </c>
      <c r="U367" s="19"/>
      <c r="V367" s="48"/>
    </row>
    <row r="368" spans="1:22" x14ac:dyDescent="0.25">
      <c r="A368" s="36">
        <v>104202</v>
      </c>
      <c r="B368" s="39" t="s">
        <v>163</v>
      </c>
      <c r="C368" s="225" t="s">
        <v>162</v>
      </c>
      <c r="D368" s="40"/>
      <c r="E368" s="40"/>
      <c r="F368" s="41"/>
      <c r="G368" s="41"/>
      <c r="H368" s="41"/>
      <c r="I368" s="41"/>
      <c r="J368" s="41"/>
      <c r="K368" s="41"/>
      <c r="L368" s="41"/>
      <c r="M368" s="41">
        <v>0</v>
      </c>
      <c r="N368" s="204"/>
      <c r="O368" s="204"/>
      <c r="P368" s="204">
        <v>0</v>
      </c>
      <c r="Q368" s="204"/>
      <c r="R368" s="204"/>
      <c r="U368" s="19"/>
      <c r="V368" s="48"/>
    </row>
    <row r="369" spans="1:22" x14ac:dyDescent="0.25">
      <c r="A369" s="36"/>
      <c r="B369" s="36" t="s">
        <v>9</v>
      </c>
      <c r="C369" s="226"/>
      <c r="D369" s="41">
        <v>58</v>
      </c>
      <c r="E369" s="41">
        <v>41</v>
      </c>
      <c r="F369" s="41">
        <v>20</v>
      </c>
      <c r="G369" s="41">
        <v>11</v>
      </c>
      <c r="H369" s="41">
        <v>35</v>
      </c>
      <c r="I369" s="41">
        <v>30</v>
      </c>
      <c r="J369" s="41">
        <v>6</v>
      </c>
      <c r="K369" s="41">
        <v>23</v>
      </c>
      <c r="L369" s="41">
        <v>43</v>
      </c>
      <c r="M369" s="41">
        <v>31</v>
      </c>
      <c r="N369" s="204">
        <v>19</v>
      </c>
      <c r="O369" s="204">
        <v>16</v>
      </c>
      <c r="P369" s="204">
        <v>10</v>
      </c>
      <c r="Q369" s="204">
        <v>11</v>
      </c>
      <c r="R369" s="204">
        <v>8</v>
      </c>
      <c r="U369" s="19"/>
      <c r="V369" s="48"/>
    </row>
    <row r="370" spans="1:22" x14ac:dyDescent="0.25">
      <c r="A370" s="36"/>
      <c r="B370" s="36" t="s">
        <v>10</v>
      </c>
      <c r="C370" s="226"/>
      <c r="D370" s="41">
        <v>5</v>
      </c>
      <c r="E370" s="41">
        <v>36</v>
      </c>
      <c r="F370" s="41">
        <v>18</v>
      </c>
      <c r="G370" s="41">
        <v>6</v>
      </c>
      <c r="H370" s="41">
        <v>28</v>
      </c>
      <c r="I370" s="41">
        <v>28</v>
      </c>
      <c r="J370" s="41">
        <v>6</v>
      </c>
      <c r="K370" s="41">
        <v>24</v>
      </c>
      <c r="L370" s="41">
        <v>40</v>
      </c>
      <c r="M370" s="41">
        <v>31</v>
      </c>
      <c r="N370" s="204">
        <v>19</v>
      </c>
      <c r="O370" s="204">
        <v>15</v>
      </c>
      <c r="P370" s="204">
        <v>9</v>
      </c>
      <c r="Q370" s="204">
        <v>9</v>
      </c>
      <c r="R370" s="204">
        <v>8</v>
      </c>
      <c r="U370" s="19"/>
      <c r="V370" s="48"/>
    </row>
    <row r="371" spans="1:22" x14ac:dyDescent="0.25">
      <c r="A371" s="36"/>
      <c r="B371" s="36" t="s">
        <v>11</v>
      </c>
      <c r="C371" s="227"/>
      <c r="D371" s="41"/>
      <c r="E371" s="41"/>
      <c r="F371" s="41">
        <v>16</v>
      </c>
      <c r="G371" s="41">
        <v>13</v>
      </c>
      <c r="H371" s="41">
        <v>28</v>
      </c>
      <c r="I371" s="41">
        <v>22</v>
      </c>
      <c r="J371" s="41">
        <v>1</v>
      </c>
      <c r="K371" s="41">
        <v>23</v>
      </c>
      <c r="L371" s="41">
        <v>31</v>
      </c>
      <c r="M371" s="41">
        <v>28</v>
      </c>
      <c r="N371" s="204">
        <v>16</v>
      </c>
      <c r="O371" s="204">
        <v>12</v>
      </c>
      <c r="P371" s="204">
        <v>9</v>
      </c>
      <c r="Q371" s="204">
        <v>8</v>
      </c>
      <c r="R371" s="204">
        <v>6</v>
      </c>
      <c r="U371" s="19"/>
      <c r="V371" s="48"/>
    </row>
    <row r="372" spans="1:22" x14ac:dyDescent="0.25">
      <c r="A372" s="36">
        <v>104226</v>
      </c>
      <c r="B372" s="39" t="s">
        <v>163</v>
      </c>
      <c r="C372" s="225" t="s">
        <v>161</v>
      </c>
      <c r="D372" s="40"/>
      <c r="E372" s="40"/>
      <c r="F372" s="41"/>
      <c r="G372" s="41"/>
      <c r="H372" s="41"/>
      <c r="I372" s="41"/>
      <c r="J372" s="41"/>
      <c r="K372" s="41"/>
      <c r="L372" s="41"/>
      <c r="M372" s="41">
        <v>0</v>
      </c>
      <c r="N372" s="204"/>
      <c r="O372" s="204"/>
      <c r="P372" s="204">
        <v>0</v>
      </c>
      <c r="Q372" s="204"/>
      <c r="R372" s="204"/>
      <c r="U372" s="19"/>
      <c r="V372" s="48"/>
    </row>
    <row r="373" spans="1:22" x14ac:dyDescent="0.25">
      <c r="A373" s="36"/>
      <c r="B373" s="36" t="s">
        <v>9</v>
      </c>
      <c r="C373" s="226"/>
      <c r="D373" s="41">
        <v>36</v>
      </c>
      <c r="E373" s="41">
        <v>25</v>
      </c>
      <c r="F373" s="41">
        <v>19</v>
      </c>
      <c r="G373" s="41">
        <v>6</v>
      </c>
      <c r="H373" s="41">
        <v>3</v>
      </c>
      <c r="I373" s="41">
        <v>4</v>
      </c>
      <c r="J373" s="41">
        <v>2</v>
      </c>
      <c r="K373" s="41">
        <v>1</v>
      </c>
      <c r="L373" s="41">
        <v>9</v>
      </c>
      <c r="M373" s="41">
        <v>10</v>
      </c>
      <c r="N373" s="204"/>
      <c r="O373" s="204">
        <v>8</v>
      </c>
      <c r="P373" s="204">
        <v>2</v>
      </c>
      <c r="Q373" s="204">
        <v>3</v>
      </c>
      <c r="R373" s="204">
        <v>2</v>
      </c>
      <c r="U373" s="19"/>
      <c r="V373" s="48"/>
    </row>
    <row r="374" spans="1:22" x14ac:dyDescent="0.25">
      <c r="A374" s="36"/>
      <c r="B374" s="36" t="s">
        <v>10</v>
      </c>
      <c r="C374" s="226"/>
      <c r="D374" s="41">
        <v>33</v>
      </c>
      <c r="E374" s="41">
        <v>23</v>
      </c>
      <c r="F374" s="41">
        <v>15</v>
      </c>
      <c r="G374" s="41">
        <v>5</v>
      </c>
      <c r="H374" s="41">
        <v>3</v>
      </c>
      <c r="I374" s="41"/>
      <c r="J374" s="41">
        <v>2</v>
      </c>
      <c r="K374" s="41"/>
      <c r="L374" s="41">
        <v>8</v>
      </c>
      <c r="M374" s="41">
        <v>9</v>
      </c>
      <c r="N374" s="204"/>
      <c r="O374" s="204">
        <v>8</v>
      </c>
      <c r="P374" s="204">
        <v>2</v>
      </c>
      <c r="Q374" s="204">
        <v>1</v>
      </c>
      <c r="R374" s="204">
        <v>2</v>
      </c>
      <c r="U374" s="19"/>
      <c r="V374" s="48"/>
    </row>
    <row r="375" spans="1:22" x14ac:dyDescent="0.25">
      <c r="A375" s="36"/>
      <c r="B375" s="36" t="s">
        <v>11</v>
      </c>
      <c r="C375" s="227"/>
      <c r="D375" s="41"/>
      <c r="E375" s="41"/>
      <c r="F375" s="41">
        <v>11</v>
      </c>
      <c r="G375" s="41">
        <v>3</v>
      </c>
      <c r="H375" s="41"/>
      <c r="I375" s="41"/>
      <c r="J375" s="41"/>
      <c r="K375" s="41"/>
      <c r="L375" s="41">
        <v>7</v>
      </c>
      <c r="M375" s="41">
        <v>8</v>
      </c>
      <c r="N375" s="204"/>
      <c r="O375" s="204">
        <v>7</v>
      </c>
      <c r="P375" s="204">
        <v>0</v>
      </c>
      <c r="Q375" s="204"/>
      <c r="R375" s="204"/>
      <c r="U375" s="19"/>
      <c r="V375" s="48"/>
    </row>
    <row r="376" spans="1:22" x14ac:dyDescent="0.25">
      <c r="A376" s="36">
        <v>103907</v>
      </c>
      <c r="B376" s="39" t="s">
        <v>163</v>
      </c>
      <c r="C376" s="225" t="s">
        <v>111</v>
      </c>
      <c r="D376" s="40"/>
      <c r="E376" s="41"/>
      <c r="F376" s="41"/>
      <c r="G376" s="41"/>
      <c r="H376" s="41"/>
      <c r="I376" s="41"/>
      <c r="J376" s="41"/>
      <c r="K376" s="41"/>
      <c r="L376" s="41"/>
      <c r="M376" s="41">
        <v>0</v>
      </c>
      <c r="N376" s="204"/>
      <c r="O376" s="204"/>
      <c r="P376" s="204">
        <v>0</v>
      </c>
      <c r="Q376" s="204"/>
      <c r="R376" s="204"/>
      <c r="U376" s="19"/>
      <c r="V376" s="48"/>
    </row>
    <row r="377" spans="1:22" x14ac:dyDescent="0.25">
      <c r="A377" s="36"/>
      <c r="B377" s="36" t="s">
        <v>9</v>
      </c>
      <c r="C377" s="226"/>
      <c r="D377" s="41"/>
      <c r="E377" s="41"/>
      <c r="F377" s="41">
        <v>2</v>
      </c>
      <c r="G377" s="41">
        <v>4</v>
      </c>
      <c r="H377" s="41">
        <v>5</v>
      </c>
      <c r="I377" s="41">
        <v>3</v>
      </c>
      <c r="J377" s="41">
        <v>1</v>
      </c>
      <c r="K377" s="41">
        <v>8</v>
      </c>
      <c r="L377" s="41">
        <v>5</v>
      </c>
      <c r="M377" s="41">
        <v>0</v>
      </c>
      <c r="N377" s="204"/>
      <c r="O377" s="204"/>
      <c r="P377" s="204">
        <v>0</v>
      </c>
      <c r="Q377" s="204"/>
      <c r="R377" s="204"/>
      <c r="U377" s="19"/>
      <c r="V377" s="48"/>
    </row>
    <row r="378" spans="1:22" x14ac:dyDescent="0.25">
      <c r="A378" s="36"/>
      <c r="B378" s="36" t="s">
        <v>10</v>
      </c>
      <c r="C378" s="226"/>
      <c r="D378" s="41"/>
      <c r="E378" s="41"/>
      <c r="F378" s="41"/>
      <c r="G378" s="41">
        <v>1</v>
      </c>
      <c r="H378" s="41">
        <v>4</v>
      </c>
      <c r="I378" s="41">
        <v>2</v>
      </c>
      <c r="J378" s="41">
        <v>1</v>
      </c>
      <c r="K378" s="41">
        <v>8</v>
      </c>
      <c r="L378" s="41">
        <v>4</v>
      </c>
      <c r="M378" s="41">
        <v>4</v>
      </c>
      <c r="N378" s="204"/>
      <c r="O378" s="204"/>
      <c r="P378" s="204">
        <v>0</v>
      </c>
      <c r="Q378" s="204"/>
      <c r="R378" s="204"/>
      <c r="U378" s="19"/>
      <c r="V378" s="48"/>
    </row>
    <row r="379" spans="1:22" x14ac:dyDescent="0.25">
      <c r="A379" s="36"/>
      <c r="B379" s="36" t="s">
        <v>11</v>
      </c>
      <c r="C379" s="227"/>
      <c r="D379" s="41"/>
      <c r="E379" s="41"/>
      <c r="F379" s="41"/>
      <c r="G379" s="41"/>
      <c r="H379" s="41"/>
      <c r="I379" s="41"/>
      <c r="J379" s="41"/>
      <c r="K379" s="41">
        <v>5</v>
      </c>
      <c r="L379" s="41"/>
      <c r="M379" s="41">
        <v>0</v>
      </c>
      <c r="N379" s="204"/>
      <c r="O379" s="204"/>
      <c r="P379" s="204">
        <v>0</v>
      </c>
      <c r="Q379" s="204"/>
      <c r="R379" s="204"/>
      <c r="U379" s="19"/>
      <c r="V379" s="48"/>
    </row>
    <row r="380" spans="1:22" x14ac:dyDescent="0.25">
      <c r="A380" s="188">
        <v>106886</v>
      </c>
      <c r="B380" s="44" t="s">
        <v>164</v>
      </c>
      <c r="C380" s="225" t="s">
        <v>110</v>
      </c>
      <c r="D380" s="40"/>
      <c r="E380" s="40"/>
      <c r="F380" s="41"/>
      <c r="G380" s="41"/>
      <c r="H380" s="41"/>
      <c r="I380" s="41"/>
      <c r="J380" s="41"/>
      <c r="K380" s="41"/>
      <c r="L380" s="41"/>
      <c r="M380" s="41">
        <v>0</v>
      </c>
      <c r="N380" s="204"/>
      <c r="O380" s="204"/>
      <c r="P380" s="204">
        <v>0</v>
      </c>
      <c r="Q380" s="204"/>
      <c r="R380" s="204"/>
      <c r="U380" s="19"/>
      <c r="V380" s="48"/>
    </row>
    <row r="381" spans="1:22" x14ac:dyDescent="0.25">
      <c r="A381" s="188"/>
      <c r="B381" s="36" t="s">
        <v>9</v>
      </c>
      <c r="C381" s="226"/>
      <c r="D381" s="41"/>
      <c r="E381" s="41">
        <v>4</v>
      </c>
      <c r="F381" s="41"/>
      <c r="G381" s="41"/>
      <c r="H381" s="41"/>
      <c r="I381" s="41"/>
      <c r="J381" s="41"/>
      <c r="K381" s="41">
        <v>7</v>
      </c>
      <c r="L381" s="41">
        <v>6</v>
      </c>
      <c r="M381" s="41">
        <v>0</v>
      </c>
      <c r="N381" s="204">
        <v>6</v>
      </c>
      <c r="O381" s="204">
        <v>4</v>
      </c>
      <c r="P381" s="204">
        <v>6</v>
      </c>
      <c r="Q381" s="204">
        <v>2</v>
      </c>
      <c r="R381" s="204">
        <v>0</v>
      </c>
      <c r="U381" s="19"/>
      <c r="V381" s="48"/>
    </row>
    <row r="382" spans="1:22" x14ac:dyDescent="0.25">
      <c r="A382" s="188"/>
      <c r="B382" s="36" t="s">
        <v>10</v>
      </c>
      <c r="C382" s="226"/>
      <c r="D382" s="41"/>
      <c r="E382" s="41">
        <v>32</v>
      </c>
      <c r="F382" s="41"/>
      <c r="G382" s="41"/>
      <c r="H382" s="41"/>
      <c r="I382" s="41"/>
      <c r="J382" s="41"/>
      <c r="K382" s="41">
        <v>6</v>
      </c>
      <c r="L382" s="41">
        <v>5</v>
      </c>
      <c r="M382" s="41">
        <v>0</v>
      </c>
      <c r="N382" s="204">
        <v>5</v>
      </c>
      <c r="O382" s="204">
        <v>3</v>
      </c>
      <c r="P382" s="204">
        <v>6</v>
      </c>
      <c r="Q382" s="204">
        <v>1</v>
      </c>
      <c r="R382" s="204">
        <v>0</v>
      </c>
      <c r="U382" s="19"/>
      <c r="V382" s="48"/>
    </row>
    <row r="383" spans="1:22" x14ac:dyDescent="0.25">
      <c r="A383" s="188"/>
      <c r="B383" s="36" t="s">
        <v>11</v>
      </c>
      <c r="C383" s="227"/>
      <c r="D383" s="41"/>
      <c r="E383" s="41"/>
      <c r="F383" s="41"/>
      <c r="G383" s="41"/>
      <c r="H383" s="41"/>
      <c r="I383" s="41"/>
      <c r="J383" s="41"/>
      <c r="K383" s="41">
        <v>4</v>
      </c>
      <c r="L383" s="41">
        <v>5</v>
      </c>
      <c r="M383" s="41">
        <v>0</v>
      </c>
      <c r="N383" s="204">
        <v>5</v>
      </c>
      <c r="O383" s="204">
        <v>3</v>
      </c>
      <c r="P383" s="204">
        <v>5</v>
      </c>
      <c r="Q383" s="204"/>
      <c r="R383" s="204"/>
      <c r="U383" s="19"/>
      <c r="V383" s="48"/>
    </row>
    <row r="384" spans="1:22" x14ac:dyDescent="0.25">
      <c r="A384" s="188"/>
      <c r="B384" s="53"/>
      <c r="C384" s="54"/>
      <c r="D384" s="55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U384" s="19"/>
      <c r="V384" s="48"/>
    </row>
    <row r="385" spans="1:22" x14ac:dyDescent="0.25">
      <c r="A385" s="188"/>
      <c r="B385" s="16" t="s">
        <v>645</v>
      </c>
      <c r="C385" s="54"/>
      <c r="D385" s="55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U385" s="19"/>
      <c r="V385" s="48"/>
    </row>
    <row r="386" spans="1:22" x14ac:dyDescent="0.25">
      <c r="A386" s="17"/>
      <c r="B386" s="158" t="s">
        <v>165</v>
      </c>
      <c r="C386" s="51"/>
      <c r="D386" s="51"/>
      <c r="E386" s="51"/>
      <c r="F386" s="51"/>
      <c r="G386" s="51"/>
      <c r="H386" s="51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U386" s="19"/>
      <c r="V386" s="48"/>
    </row>
    <row r="387" spans="1:22" x14ac:dyDescent="0.25">
      <c r="A387" s="17"/>
      <c r="B387" s="158" t="s">
        <v>650</v>
      </c>
      <c r="C387" s="51"/>
      <c r="D387" s="51"/>
      <c r="E387" s="51"/>
      <c r="F387" s="51"/>
      <c r="G387" s="51"/>
      <c r="H387" s="51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U387" s="19"/>
      <c r="V387" s="48"/>
    </row>
    <row r="388" spans="1:22" x14ac:dyDescent="0.25">
      <c r="A388" s="17"/>
      <c r="B388" s="158" t="s">
        <v>654</v>
      </c>
      <c r="C388" s="51"/>
      <c r="D388" s="51"/>
      <c r="E388" s="51"/>
      <c r="F388" s="51"/>
      <c r="G388" s="51"/>
      <c r="H388" s="51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U388" s="19"/>
      <c r="V388" s="48"/>
    </row>
    <row r="389" spans="1:22" x14ac:dyDescent="0.25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U389" s="19"/>
      <c r="V389" s="48"/>
    </row>
  </sheetData>
  <mergeCells count="94">
    <mergeCell ref="C9:C12"/>
    <mergeCell ref="C65:C68"/>
    <mergeCell ref="C150:C153"/>
    <mergeCell ref="C179:C182"/>
    <mergeCell ref="B5:M5"/>
    <mergeCell ref="C122:C125"/>
    <mergeCell ref="C70:C73"/>
    <mergeCell ref="C78:C81"/>
    <mergeCell ref="C82:C85"/>
    <mergeCell ref="C86:C89"/>
    <mergeCell ref="C90:C93"/>
    <mergeCell ref="C94:C97"/>
    <mergeCell ref="C102:C105"/>
    <mergeCell ref="C106:C109"/>
    <mergeCell ref="C110:C113"/>
    <mergeCell ref="C114:C117"/>
    <mergeCell ref="C146:C149"/>
    <mergeCell ref="C372:C375"/>
    <mergeCell ref="C376:C379"/>
    <mergeCell ref="C300:C303"/>
    <mergeCell ref="C304:C307"/>
    <mergeCell ref="C344:C347"/>
    <mergeCell ref="C280:C283"/>
    <mergeCell ref="C284:C287"/>
    <mergeCell ref="C288:C291"/>
    <mergeCell ref="C292:C295"/>
    <mergeCell ref="C256:C259"/>
    <mergeCell ref="C260:C263"/>
    <mergeCell ref="C264:C267"/>
    <mergeCell ref="C268:C271"/>
    <mergeCell ref="C272:C275"/>
    <mergeCell ref="C296:C299"/>
    <mergeCell ref="C380:C383"/>
    <mergeCell ref="C360:C363"/>
    <mergeCell ref="C308:C311"/>
    <mergeCell ref="C312:C315"/>
    <mergeCell ref="C316:C319"/>
    <mergeCell ref="C320:C323"/>
    <mergeCell ref="C324:C327"/>
    <mergeCell ref="C332:C335"/>
    <mergeCell ref="C336:C339"/>
    <mergeCell ref="C340:C343"/>
    <mergeCell ref="C348:C351"/>
    <mergeCell ref="C352:C355"/>
    <mergeCell ref="C356:C359"/>
    <mergeCell ref="C364:C367"/>
    <mergeCell ref="C328:C331"/>
    <mergeCell ref="C368:C371"/>
    <mergeCell ref="C252:C255"/>
    <mergeCell ref="C199:C202"/>
    <mergeCell ref="C203:C206"/>
    <mergeCell ref="C211:C214"/>
    <mergeCell ref="C215:C218"/>
    <mergeCell ref="C220:C223"/>
    <mergeCell ref="C224:C227"/>
    <mergeCell ref="C228:C231"/>
    <mergeCell ref="C232:C235"/>
    <mergeCell ref="C236:C239"/>
    <mergeCell ref="C240:C243"/>
    <mergeCell ref="C248:C251"/>
    <mergeCell ref="C207:C210"/>
    <mergeCell ref="C244:C247"/>
    <mergeCell ref="C276:C279"/>
    <mergeCell ref="C187:C190"/>
    <mergeCell ref="C195:C198"/>
    <mergeCell ref="C126:C129"/>
    <mergeCell ref="C130:C133"/>
    <mergeCell ref="C134:C137"/>
    <mergeCell ref="C138:C141"/>
    <mergeCell ref="C142:C145"/>
    <mergeCell ref="C159:C162"/>
    <mergeCell ref="C163:C166"/>
    <mergeCell ref="C167:C170"/>
    <mergeCell ref="C175:C178"/>
    <mergeCell ref="C183:C186"/>
    <mergeCell ref="C191:C194"/>
    <mergeCell ref="C155:C158"/>
    <mergeCell ref="C171:C174"/>
    <mergeCell ref="C118:C121"/>
    <mergeCell ref="C74:C77"/>
    <mergeCell ref="C57:C60"/>
    <mergeCell ref="C13:C16"/>
    <mergeCell ref="C17:C20"/>
    <mergeCell ref="C21:C24"/>
    <mergeCell ref="C25:C28"/>
    <mergeCell ref="C29:C32"/>
    <mergeCell ref="C33:C36"/>
    <mergeCell ref="C37:C40"/>
    <mergeCell ref="C45:C48"/>
    <mergeCell ref="C49:C52"/>
    <mergeCell ref="C53:C56"/>
    <mergeCell ref="C41:C44"/>
    <mergeCell ref="C98:C101"/>
    <mergeCell ref="C61:C6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AF12BB-360A-428B-B18E-C3124F56D56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Menú</vt:lpstr>
      <vt:lpstr>Inscritos-Admitidos-Nuevos</vt:lpstr>
      <vt:lpstr>Insc-Admi-Nuevos Por Programa</vt:lpstr>
      <vt:lpstr>Insc-Admi-Posgrado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Espitia Suarez</dc:creator>
  <cp:lastModifiedBy>Nelson Antonio Chaparro Sepulveda</cp:lastModifiedBy>
  <dcterms:created xsi:type="dcterms:W3CDTF">2019-07-25T21:47:06Z</dcterms:created>
  <dcterms:modified xsi:type="dcterms:W3CDTF">2023-02-27T14:46:30Z</dcterms:modified>
</cp:coreProperties>
</file>