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Ex1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09"/>
  <workbookPr filterPrivacy="1" codeName="ThisWorkbook" defaultThemeVersion="124226"/>
  <xr:revisionPtr revIDLastSave="0" documentId="8_{54AB1A70-B499-49FF-A211-2E163B73DFF6}" xr6:coauthVersionLast="47" xr6:coauthVersionMax="47" xr10:uidLastSave="{00000000-0000-0000-0000-000000000000}"/>
  <bookViews>
    <workbookView xWindow="-120" yWindow="-120" windowWidth="20730" windowHeight="11160" tabRatio="661" xr2:uid="{00000000-000D-0000-FFFF-FFFF00000000}"/>
  </bookViews>
  <sheets>
    <sheet name="Menú" sheetId="87" r:id="rId1"/>
    <sheet name="Hoja1" sheetId="85" state="hidden" r:id="rId2"/>
    <sheet name="Consolidado - Hist" sheetId="84" r:id="rId3"/>
    <sheet name="Vigentes" sheetId="86" r:id="rId4"/>
    <sheet name="Programas pregrado" sheetId="80" r:id="rId5"/>
    <sheet name="Programas posgrado" sheetId="81" r:id="rId6"/>
    <sheet name="Programas acreditados" sheetId="82" r:id="rId7"/>
    <sheet name="DATOS" sheetId="10" state="hidden" r:id="rId8"/>
  </sheets>
  <definedNames>
    <definedName name="_xlnm._FilterDatabase" localSheetId="1" hidden="1">Hoja1!$A$1:$L$119</definedName>
    <definedName name="_xlnm._FilterDatabase" localSheetId="5" hidden="1">'Programas posgrado'!$B$6:$G$84</definedName>
    <definedName name="_xlnm._FilterDatabase" localSheetId="4" hidden="1">'Programas pregrado'!$A$6:$G$50</definedName>
    <definedName name="_Toc278876680" localSheetId="2">'Consolidado - Hist'!#REF!</definedName>
    <definedName name="_xlchart.v1.0" hidden="1">Vigentes!$B$50:$B$53</definedName>
    <definedName name="_xlchart.v1.1" hidden="1">Vigentes!$D$50:$D$53</definedName>
  </definedNames>
  <calcPr calcId="191028"/>
  <pivotCaches>
    <pivotCache cacheId="8684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6" i="87" l="1"/>
  <c r="P17" i="84" l="1"/>
  <c r="M16" i="87" l="1"/>
  <c r="P13" i="84"/>
  <c r="H16" i="87" l="1"/>
  <c r="P22" i="84"/>
  <c r="G114" i="86"/>
  <c r="G115" i="86"/>
  <c r="G113" i="86"/>
  <c r="G111" i="86"/>
  <c r="G109" i="86"/>
  <c r="G107" i="86"/>
  <c r="G104" i="86"/>
  <c r="G105" i="86"/>
  <c r="G103" i="86"/>
  <c r="G99" i="86"/>
  <c r="G100" i="86"/>
  <c r="G101" i="86"/>
  <c r="G98" i="86"/>
  <c r="A9" i="86"/>
  <c r="A12" i="86" s="1"/>
  <c r="G96" i="86"/>
  <c r="C29" i="86"/>
  <c r="C30" i="86"/>
  <c r="C31" i="86"/>
  <c r="C32" i="86"/>
  <c r="C28" i="86"/>
  <c r="A105" i="86"/>
  <c r="A106" i="86"/>
  <c r="A107" i="86"/>
  <c r="A104" i="86"/>
  <c r="A47" i="86"/>
  <c r="A54" i="86" s="1"/>
  <c r="C117" i="86"/>
  <c r="A115" i="86"/>
  <c r="A116" i="86"/>
  <c r="A114" i="86"/>
  <c r="A110" i="86"/>
  <c r="A111" i="86"/>
  <c r="A112" i="86"/>
  <c r="A109" i="86"/>
  <c r="A101" i="86"/>
  <c r="A102" i="86"/>
  <c r="A100" i="86"/>
  <c r="A96" i="86"/>
  <c r="A97" i="86"/>
  <c r="A98" i="86"/>
  <c r="A95" i="86"/>
  <c r="C12" i="86" l="1"/>
  <c r="A16" i="86"/>
  <c r="A13" i="86"/>
  <c r="C13" i="86" s="1"/>
  <c r="A14" i="86"/>
  <c r="C14" i="86" s="1"/>
  <c r="A15" i="86"/>
  <c r="C15" i="86" s="1"/>
  <c r="C33" i="86"/>
  <c r="D28" i="86" s="1"/>
  <c r="A52" i="86"/>
  <c r="A50" i="86"/>
  <c r="A53" i="86"/>
  <c r="A51" i="86"/>
  <c r="O17" i="84"/>
  <c r="O13" i="84"/>
  <c r="O10" i="84"/>
  <c r="O22" i="84" l="1"/>
  <c r="C16" i="86"/>
  <c r="D12" i="86" s="1"/>
  <c r="D29" i="86"/>
  <c r="D30" i="86"/>
  <c r="D31" i="86"/>
  <c r="D32" i="86"/>
  <c r="D15" i="86" l="1"/>
  <c r="D14" i="86"/>
  <c r="D13" i="86"/>
  <c r="B55" i="80"/>
  <c r="B88" i="81" s="1"/>
  <c r="B28" i="82" s="1"/>
  <c r="N17" i="84"/>
  <c r="N13" i="84"/>
  <c r="N10" i="84"/>
  <c r="N22" i="84" l="1"/>
  <c r="C17" i="84" l="1"/>
  <c r="D17" i="84"/>
  <c r="E17" i="84"/>
  <c r="F17" i="84"/>
  <c r="G17" i="84"/>
  <c r="H17" i="84"/>
  <c r="I17" i="84"/>
  <c r="J17" i="84"/>
  <c r="K17" i="84"/>
  <c r="L17" i="84"/>
  <c r="M17" i="84"/>
  <c r="M13" i="84"/>
  <c r="M10" i="84"/>
  <c r="M22" i="84" l="1"/>
  <c r="L10" i="84"/>
  <c r="L13" i="84"/>
  <c r="L22" i="84" l="1"/>
  <c r="K13" i="84"/>
  <c r="K10" i="84"/>
  <c r="K22" i="84" s="1"/>
  <c r="J10" i="84" l="1"/>
  <c r="J13" i="84"/>
  <c r="I10" i="84"/>
  <c r="I13" i="84"/>
  <c r="H15" i="84"/>
  <c r="H13" i="84" s="1"/>
  <c r="D15" i="84"/>
  <c r="C15" i="84"/>
  <c r="F14" i="84"/>
  <c r="F13" i="84" s="1"/>
  <c r="E14" i="84"/>
  <c r="E13" i="84" s="1"/>
  <c r="D14" i="84"/>
  <c r="C14" i="84"/>
  <c r="G13" i="84"/>
  <c r="H12" i="84"/>
  <c r="H10" i="84" s="1"/>
  <c r="G12" i="84"/>
  <c r="G10" i="84" s="1"/>
  <c r="G22" i="84" s="1"/>
  <c r="F12" i="84"/>
  <c r="F10" i="84" s="1"/>
  <c r="E12" i="84"/>
  <c r="D12" i="84"/>
  <c r="D10" i="84" s="1"/>
  <c r="C12" i="84"/>
  <c r="C10" i="84" s="1"/>
  <c r="C13" i="84" l="1"/>
  <c r="E10" i="84"/>
  <c r="E22" i="84" s="1"/>
  <c r="H22" i="84"/>
  <c r="F22" i="84"/>
  <c r="J22" i="84"/>
  <c r="C22" i="84"/>
  <c r="D13" i="84"/>
  <c r="D22" i="84" s="1"/>
  <c r="I22" i="84"/>
  <c r="C53" i="86" l="1"/>
  <c r="C50" i="86"/>
  <c r="C52" i="86"/>
  <c r="C51" i="86"/>
  <c r="C54" i="86" l="1"/>
  <c r="D52" i="86" l="1"/>
  <c r="D53" i="86"/>
  <c r="D50" i="86"/>
  <c r="D51" i="86"/>
</calcChain>
</file>

<file path=xl/sharedStrings.xml><?xml version="1.0" encoding="utf-8"?>
<sst xmlns="http://schemas.openxmlformats.org/spreadsheetml/2006/main" count="1466" uniqueCount="302">
  <si>
    <t>UTADEO EN CIFRAS</t>
  </si>
  <si>
    <t>OFERTA ACADÉMICA</t>
  </si>
  <si>
    <t>Programas de Pregrado</t>
  </si>
  <si>
    <t>Programas de Posgrado</t>
  </si>
  <si>
    <t>Programas en Extensión</t>
  </si>
  <si>
    <t>Haga click en la imagen para ampliar la información de la variable seleccionada</t>
  </si>
  <si>
    <t xml:space="preserve">Elaborado por: Oficina de Planeación </t>
  </si>
  <si>
    <t>Para mayor información, contactenos a: yecidr.rodriguezs@utadeo.edu.co</t>
  </si>
  <si>
    <t>No.</t>
  </si>
  <si>
    <t>Nombre del Programa</t>
  </si>
  <si>
    <t>Código SNIES</t>
  </si>
  <si>
    <t>Facultad</t>
  </si>
  <si>
    <t>Estado del Programa (1. No Acreditable, 2. Acreditable, 3. Acreditado)</t>
  </si>
  <si>
    <t>Nivel de formación (1. Tecnico Profesional, 2. Tecnologo, Profesional Universitario, Especialidad Universitaria, 5. Especialidad Medico Quirurgica, Maestria de profundización o de investigación , Doctorado)</t>
  </si>
  <si>
    <t>Lugares de desarrollo (municipio)</t>
  </si>
  <si>
    <t xml:space="preserve">Modalidad (1. Presencial, 2. A distancia, 3. Virtual, 4. Combinada) </t>
  </si>
  <si>
    <t>Registro Único (SI/NO)</t>
  </si>
  <si>
    <t>No. de última Resolución - Dependiendo del estado del programa (AAC o RC)</t>
  </si>
  <si>
    <t>Fecha de Resolución - Dependiendo del estado del programa (AAC o RC)</t>
  </si>
  <si>
    <t>Vigencia - Dependiendo del estado del programa (AAC o RC)</t>
  </si>
  <si>
    <t>Arquitectura</t>
  </si>
  <si>
    <t>FAD</t>
  </si>
  <si>
    <t>3. Acreditado</t>
  </si>
  <si>
    <t>Profesional</t>
  </si>
  <si>
    <t>BOGOTÁ</t>
  </si>
  <si>
    <t>1. Presencial</t>
  </si>
  <si>
    <t>NO</t>
  </si>
  <si>
    <t>Artes Plásticas</t>
  </si>
  <si>
    <t>Etiquetas de fila</t>
  </si>
  <si>
    <t>Cuenta de Facultad</t>
  </si>
  <si>
    <t>Diseño Gráfico</t>
  </si>
  <si>
    <t>ARMENIA</t>
  </si>
  <si>
    <t>Diseño Industrial</t>
  </si>
  <si>
    <t>Doctorado</t>
  </si>
  <si>
    <t>Especialización</t>
  </si>
  <si>
    <t>Publicidad</t>
  </si>
  <si>
    <t>Maestria</t>
  </si>
  <si>
    <t>Diseño y Gestión de la Moda</t>
  </si>
  <si>
    <t>2. Acreditable</t>
  </si>
  <si>
    <t>Diseño Interactivo</t>
  </si>
  <si>
    <t>1. No Acreditable</t>
  </si>
  <si>
    <t>Realización en Animación</t>
  </si>
  <si>
    <t>FCEA</t>
  </si>
  <si>
    <t>Administración de Empresas</t>
  </si>
  <si>
    <t>Comercio Internacional y Finanzas</t>
  </si>
  <si>
    <t>CARTAGENA</t>
  </si>
  <si>
    <t>Contaduría Pública</t>
  </si>
  <si>
    <t>Economía</t>
  </si>
  <si>
    <t>FCNI</t>
  </si>
  <si>
    <t>Mercadeo</t>
  </si>
  <si>
    <t>Mercadeo (virtual) – EDUPOL</t>
  </si>
  <si>
    <t>3. Virtual</t>
  </si>
  <si>
    <t>CÚCUTA</t>
  </si>
  <si>
    <t>Administración Empresas Agropecuarias (virtual) – EDUPOL</t>
  </si>
  <si>
    <t>Biología Ambiental</t>
  </si>
  <si>
    <t>NEIVA</t>
  </si>
  <si>
    <t>Biología Marina</t>
  </si>
  <si>
    <t>FCS</t>
  </si>
  <si>
    <t>Ingeniería de Alimentos</t>
  </si>
  <si>
    <t>PASTO</t>
  </si>
  <si>
    <t>Ingeniería de Sistemas</t>
  </si>
  <si>
    <t>Ingeniería Industrial</t>
  </si>
  <si>
    <t>SANTA MARTA</t>
  </si>
  <si>
    <t>Ingeniería Química</t>
  </si>
  <si>
    <t>Ingeniería en Automatización</t>
  </si>
  <si>
    <t>Cartagena</t>
  </si>
  <si>
    <t xml:space="preserve">Ingeniería Ambiental </t>
  </si>
  <si>
    <t xml:space="preserve">Cine y Televisión </t>
  </si>
  <si>
    <t>Total general</t>
  </si>
  <si>
    <t>Relaciones Internacionales</t>
  </si>
  <si>
    <t>Comunicación Social - Periodismo</t>
  </si>
  <si>
    <t>Ciencia Política y Gobierno</t>
  </si>
  <si>
    <t>Derecho</t>
  </si>
  <si>
    <t>Historía del Arte</t>
  </si>
  <si>
    <t>Estudios Literarios y Edición</t>
  </si>
  <si>
    <t>Fotografía</t>
  </si>
  <si>
    <t>Ingeniería en Energía</t>
  </si>
  <si>
    <t>Agroecología</t>
  </si>
  <si>
    <t>Banca y Finanzas</t>
  </si>
  <si>
    <t>Modelado y Simulación Computacional</t>
  </si>
  <si>
    <t>Maestría en Publicidad</t>
  </si>
  <si>
    <t>Maestría en Arquitectura</t>
  </si>
  <si>
    <t>Maestría en Creación Artística</t>
  </si>
  <si>
    <t>Maestría en Gestión del Diseño</t>
  </si>
  <si>
    <t>Maestría en Comercio Internacional</t>
  </si>
  <si>
    <t>Maestría en Economía</t>
  </si>
  <si>
    <t>Maestría en Gestión y Políticas de Salud</t>
  </si>
  <si>
    <t>Maestría en Ciencias Ambientales</t>
  </si>
  <si>
    <t>Maestría en Modelado y Simulación</t>
  </si>
  <si>
    <t>Maestría en Ingeniería de Procesos y Sistemas Industriales</t>
  </si>
  <si>
    <t>Maestría en Ingeniería - Gestión Sostenible de la Energía</t>
  </si>
  <si>
    <t>Maestría en Ingeniería de la Gestión</t>
  </si>
  <si>
    <t xml:space="preserve">Maestría en Ingeniería y Analítica de Datos  </t>
  </si>
  <si>
    <t>Maestría en Estética e Historia del Arte</t>
  </si>
  <si>
    <t>Maestría en Relaciones Internacionales</t>
  </si>
  <si>
    <t>Maestría en Ciudadanía y Derechos Humanos</t>
  </si>
  <si>
    <t>Maestría en Derecho Ambiental y Sostenibilidad</t>
  </si>
  <si>
    <t xml:space="preserve">Maestría en Creación y Dirección de Medios  </t>
  </si>
  <si>
    <t>Maestría en Gestión y Produccción Cultural y Audiovisual</t>
  </si>
  <si>
    <t>Maestría en Diseño de Producto</t>
  </si>
  <si>
    <t>Maestría en Bioprospección y Biocomercio</t>
  </si>
  <si>
    <t>Maestría en  Generación y Gestión de Contenidos Digitales</t>
  </si>
  <si>
    <t>Maestría en Comunicación Política</t>
  </si>
  <si>
    <t>Maestría en Dirección de Cine</t>
  </si>
  <si>
    <t>Maestría en Gestión Sostenible del Agua</t>
  </si>
  <si>
    <t>Doctorado en Modelado en Política y Gestión Pública</t>
  </si>
  <si>
    <t>Doctorado en Ciencias Ambientales y Sostenibilidad</t>
  </si>
  <si>
    <t>Doctorado en Estudios Sociales</t>
  </si>
  <si>
    <t>Doctorado en Ingeniería</t>
  </si>
  <si>
    <t>Doctorado en Diseño, Arte y Ciencia</t>
  </si>
  <si>
    <t>Especialización en Diseño Urbano</t>
  </si>
  <si>
    <t>Especialización en Gerencia de Diseño</t>
  </si>
  <si>
    <t>8,5</t>
  </si>
  <si>
    <t>Especialización en Gerencia de Publicidad</t>
  </si>
  <si>
    <t>SI</t>
  </si>
  <si>
    <t>Especialización en Administración y Auditoría Tributaria</t>
  </si>
  <si>
    <t>Especialización en Economía y Gestión de la Salud</t>
  </si>
  <si>
    <t>Especialización en Estándares Internacionales de Contabilidad y Auditoría</t>
  </si>
  <si>
    <t>Especialización en Gerencia en Gobierno y Gestión Pública</t>
  </si>
  <si>
    <t>Especialización en Gerencia en  Gobierno y Gestión Pública   - Extensión Pasto</t>
  </si>
  <si>
    <t>Especialización en Gerencia de Mercadeo</t>
  </si>
  <si>
    <t>Especialización en Gestión de la Seguridad y Salud en el Trabajo</t>
  </si>
  <si>
    <t>Especialización en Gestión de la Seguridad y Salud en el Trabajo   - Extensión Neiva</t>
  </si>
  <si>
    <t>Especialización en Gestión de la Seguridad y Salud en el Trabajo  - Extensión Cúcuta</t>
  </si>
  <si>
    <t>Especialización en Gerencia y Auditoría de la Calidad en Salud</t>
  </si>
  <si>
    <t>Especialización en Gerencia y Auditoría de la Calidad en Salud   - Extensión Neiva</t>
  </si>
  <si>
    <t>Especialización en Gerencia y Auditoría de la Calidad en Salud   - Extensión Cúcuta</t>
  </si>
  <si>
    <t>Especialización en Gerencia y Auditoría de la Calidad en Salud - Extensión Pasto</t>
  </si>
  <si>
    <t>Especialización en Gerencia Financiera</t>
  </si>
  <si>
    <t>Especialización en Gerencia del Talento Humano</t>
  </si>
  <si>
    <t>Especialización en Gerencia del Talento Humano - Extensión Pasto</t>
  </si>
  <si>
    <t>Especialización en Gerencia Logística Comercial Nacional e Internacional</t>
  </si>
  <si>
    <t>Especialización en Gerencia del Transporte</t>
  </si>
  <si>
    <t>Especialización en Desarrollo de Bases de Datos</t>
  </si>
  <si>
    <t>Especialización en Evaluación del Impacto Ambiental de Proyectos</t>
  </si>
  <si>
    <t>Especialización en Periodismo Digital</t>
  </si>
  <si>
    <t>Especialización en Levantamientos Agrológicos</t>
  </si>
  <si>
    <t>Especialización en Mercado de Capitales y Portafolios de Inversión</t>
  </si>
  <si>
    <t>Especialización en Finanzas Corporativas y Banca de Inversión</t>
  </si>
  <si>
    <t>Especialización en Manufactura Inteligente</t>
  </si>
  <si>
    <t>Especialización en Derecho del Medio Ambiente - Virtual</t>
  </si>
  <si>
    <t>Especialización en Observación y Análisis de Tendencias de Consumo</t>
  </si>
  <si>
    <t>Especialización en Creación de Contenidos Publicitarios con fines Sociales y Ambientales</t>
  </si>
  <si>
    <t>Especialización Tecnológica en Horticulltura Protegida</t>
  </si>
  <si>
    <t>Especialización en Gerencia y Auditoría de la Calidad en Salud - Extensión Armenia</t>
  </si>
  <si>
    <t>Arquitectura - Cartagena</t>
  </si>
  <si>
    <t>Presencial</t>
  </si>
  <si>
    <t>Comunicación Social y Periodismo - Cartagena</t>
  </si>
  <si>
    <t>Negocios Internacionales y Mercadeo - Cartagena</t>
  </si>
  <si>
    <t>Mercadeo y Publicidad - Cartagena</t>
  </si>
  <si>
    <t>Diseño Visual Estratégico - Cartagena</t>
  </si>
  <si>
    <t>Administración y Servicio - Cartagena</t>
  </si>
  <si>
    <t>Maestría en Arquitectura - Extensión Cartagena</t>
  </si>
  <si>
    <t>Maestría en Ciencias Marinas</t>
  </si>
  <si>
    <t xml:space="preserve">Maestría en Gestión Ambiental de Sistemas Marino Costeros </t>
  </si>
  <si>
    <t>Doctorado en Ciencias del Mar</t>
  </si>
  <si>
    <t>Especialización en Gerencia de Publicidad - Ext. Cgna</t>
  </si>
  <si>
    <t>Especialización en Gerencia y Auditoría de la Calidad en Salud - Extensión Santa Marta</t>
  </si>
  <si>
    <t>Especialización en Gerencia y Auditoría de la Calidad en Salud  - Extensión Cartagena</t>
  </si>
  <si>
    <t>Especialización en Gerencia Financiera - Ext. Santa Marta</t>
  </si>
  <si>
    <t>Especialización en Gerencia del Talento Humano - Santa Marta</t>
  </si>
  <si>
    <t>Especialización en Desarrollo de Bases de Datos - Ext. Santa Marta</t>
  </si>
  <si>
    <t xml:space="preserve">Especialización en Estándares Internacionales de Contabilidad y Auditoría - Cartagena </t>
  </si>
  <si>
    <t>Especialización en Conservación y Gestión del Patrimonio Inmueble</t>
  </si>
  <si>
    <t>Especialización en Estándares Internacionales de Contabilidad y Auditoría - Santa Marta</t>
  </si>
  <si>
    <t>Especialización en Gestión de la Seguridad y Salud en el Trabajo  - Extensión Santa Marta</t>
  </si>
  <si>
    <t>Volver al Menú</t>
  </si>
  <si>
    <t>Programas académicos con registro SNIES vigente</t>
  </si>
  <si>
    <t>Pregrado</t>
  </si>
  <si>
    <t>Tecnológico</t>
  </si>
  <si>
    <t xml:space="preserve">Universitario </t>
  </si>
  <si>
    <t>Posgrado</t>
  </si>
  <si>
    <t xml:space="preserve">Especialización </t>
  </si>
  <si>
    <t>Maestría</t>
  </si>
  <si>
    <t xml:space="preserve">Doctorado </t>
  </si>
  <si>
    <t>Extensión*</t>
  </si>
  <si>
    <t xml:space="preserve">Total </t>
  </si>
  <si>
    <t>Nota: Incluye programas en extensión en la Seccional del Caribe (Cartagena), Santa Marta y en convenio con otras IES</t>
  </si>
  <si>
    <t xml:space="preserve">*18 programas cuentan con Registro calificado vigente, pero no se encuentran en oferta </t>
  </si>
  <si>
    <t>Para mayor información, contactenos a yecidr.rodriguezs@utadeo.edu.co</t>
  </si>
  <si>
    <t>Fecha actualización: Octubre 2022</t>
  </si>
  <si>
    <t>OFERTA ACTUAL DE PROGRAMAS</t>
  </si>
  <si>
    <t>Haga click en el menú desplegable y seleccione la opción de su interés:</t>
  </si>
  <si>
    <t>Oferta de programas por nivel - Ciudad</t>
  </si>
  <si>
    <t>Seleccione una ciudad :</t>
  </si>
  <si>
    <t>Artes y diseño</t>
  </si>
  <si>
    <t>Ciencias económicas y administrativas</t>
  </si>
  <si>
    <t xml:space="preserve">Nivel de formación </t>
  </si>
  <si>
    <t>Total</t>
  </si>
  <si>
    <t>%</t>
  </si>
  <si>
    <t>Ciencias Naturales e ingeniería</t>
  </si>
  <si>
    <t>Ciencias sociales</t>
  </si>
  <si>
    <t>Total Facultad</t>
  </si>
  <si>
    <t>Númerpo de programas por Facultad General</t>
  </si>
  <si>
    <t>Número de programas por nivel de formación - Facultad</t>
  </si>
  <si>
    <t>Oferta completa por Facultad</t>
  </si>
  <si>
    <t xml:space="preserve">Programas de pregrado con registro SNIES vigente* – Bogotá </t>
  </si>
  <si>
    <t xml:space="preserve">Facultad </t>
  </si>
  <si>
    <t>Programa</t>
  </si>
  <si>
    <t>Código 
SNIES</t>
  </si>
  <si>
    <t>Año Resolución</t>
  </si>
  <si>
    <t>Vencimiento Registro calificado</t>
  </si>
  <si>
    <t>Lugar de oferta del programa</t>
  </si>
  <si>
    <t>Facultad de artes y diseño</t>
  </si>
  <si>
    <t>Bogotá</t>
  </si>
  <si>
    <t>Facultad de Ciencias Económicas-Administrativas</t>
  </si>
  <si>
    <t>Facultad de Ciencias Naturales e Ingeniería</t>
  </si>
  <si>
    <t>Facultad de Ciencias Sociales</t>
  </si>
  <si>
    <t>*Actualmente no recibe estudiantes nuevos</t>
  </si>
  <si>
    <t>Programas de pregrado con registro SNIES vigente* – Cartagena</t>
  </si>
  <si>
    <t>Seccional Cartagena</t>
  </si>
  <si>
    <t>Comunicación Social y Periodismo</t>
  </si>
  <si>
    <t>Negocios Internacionales y Mercadeo</t>
  </si>
  <si>
    <t>Mercadeo y Publicidad</t>
  </si>
  <si>
    <t>Diseño Visual Estratégico</t>
  </si>
  <si>
    <t>Administración y Servicio</t>
  </si>
  <si>
    <t xml:space="preserve">Programas de posgrado con registro SNIES vigente* </t>
  </si>
  <si>
    <t>Facultad de Artes y Diseño</t>
  </si>
  <si>
    <t>Bogotá D.C.</t>
  </si>
  <si>
    <t>Santa Marta</t>
  </si>
  <si>
    <t>Especialización Tecnológica en Horticultura Protegida</t>
  </si>
  <si>
    <t>Maestría en Ingeniería y Analítica de Datos</t>
  </si>
  <si>
    <t>Maestría en Gestión Ambiental de Sistemas Marino Costeros</t>
  </si>
  <si>
    <t>Santa Marta-Bogotá D.C.</t>
  </si>
  <si>
    <t xml:space="preserve">Especialización de Derecho del Medio Ambiente ( Virtual) </t>
  </si>
  <si>
    <t>Maestría en Creación y Dirección de Medios*</t>
  </si>
  <si>
    <t>Maestría en Gestión y Producción Cultural y Audiovisual</t>
  </si>
  <si>
    <t>Especialización en Administración y Auditoria Tributaria</t>
  </si>
  <si>
    <t>Especialización en Estándares Internacionales de Contabilidad y  Auditoria</t>
  </si>
  <si>
    <t>Especialización en Estándares Internacionales de Contabilidad y  Auditoria*</t>
  </si>
  <si>
    <t>Especialización en Gerencia en Gobierno y Gestión Publica</t>
  </si>
  <si>
    <t>Especialización Gerencia en Gobierno y Gestión Pública</t>
  </si>
  <si>
    <t>Pasto</t>
  </si>
  <si>
    <t>Especialización en Gestión de la Seguridad y Salud en El Trabajo</t>
  </si>
  <si>
    <t>Neiva</t>
  </si>
  <si>
    <t>Cúcuta</t>
  </si>
  <si>
    <t>Especialización en Gerencia y Auditoria de la Calidad de la Salud</t>
  </si>
  <si>
    <t>Especialización en Gerencia y Auditoria de la Calidad en Salud</t>
  </si>
  <si>
    <t>Especialización en Gerencia y Auditoria de la Calidad de la Salud.</t>
  </si>
  <si>
    <t>Armenia</t>
  </si>
  <si>
    <t>Bogotá D.C. / Cali</t>
  </si>
  <si>
    <t xml:space="preserve"> Programas académicos Acreditados Alta Calidad CNA </t>
  </si>
  <si>
    <t xml:space="preserve"> Programa Académico </t>
  </si>
  <si>
    <t>Vigencia años</t>
  </si>
  <si>
    <t>Año de finalización acreditación</t>
  </si>
  <si>
    <t>PROGRAMAS ACADÉMICOS</t>
  </si>
  <si>
    <t>Con Registro SNIES</t>
  </si>
  <si>
    <t>Ofrecidos</t>
  </si>
  <si>
    <t>DESERCIÓN</t>
  </si>
  <si>
    <t>051 a
052</t>
  </si>
  <si>
    <t>052 a
061</t>
  </si>
  <si>
    <t>061 a
062</t>
  </si>
  <si>
    <t>062 a
071</t>
  </si>
  <si>
    <t>071 a
072</t>
  </si>
  <si>
    <t>072 a
081</t>
  </si>
  <si>
    <t>081 a
082</t>
  </si>
  <si>
    <t>082 a
091</t>
  </si>
  <si>
    <t>091 a
092</t>
  </si>
  <si>
    <t>092 a
101</t>
  </si>
  <si>
    <t>101 a 102</t>
  </si>
  <si>
    <t>102 a 111</t>
  </si>
  <si>
    <t>111 a 112</t>
  </si>
  <si>
    <t>112 a 121</t>
  </si>
  <si>
    <t>121 a 122</t>
  </si>
  <si>
    <t>Deserción</t>
  </si>
  <si>
    <t>Matrícula</t>
  </si>
  <si>
    <t>INSCRITOS</t>
  </si>
  <si>
    <t>03-1</t>
  </si>
  <si>
    <t>03-2</t>
  </si>
  <si>
    <t>04-1</t>
  </si>
  <si>
    <t>04-2</t>
  </si>
  <si>
    <t>05-1</t>
  </si>
  <si>
    <t>05-2</t>
  </si>
  <si>
    <t>06-1</t>
  </si>
  <si>
    <t>06-2</t>
  </si>
  <si>
    <t>07-1</t>
  </si>
  <si>
    <t>07-2</t>
  </si>
  <si>
    <t>08-1</t>
  </si>
  <si>
    <t>08-2</t>
  </si>
  <si>
    <t>09-1</t>
  </si>
  <si>
    <t>09-2</t>
  </si>
  <si>
    <t>10-1</t>
  </si>
  <si>
    <t>10-2</t>
  </si>
  <si>
    <t>11-1</t>
  </si>
  <si>
    <t>11-2</t>
  </si>
  <si>
    <t>12-1</t>
  </si>
  <si>
    <t>12-2</t>
  </si>
  <si>
    <t>13-1</t>
  </si>
  <si>
    <t>13-2</t>
  </si>
  <si>
    <t>ADMITIDOS</t>
  </si>
  <si>
    <t>CUPOS</t>
  </si>
  <si>
    <t>PRIMIPAROS</t>
  </si>
  <si>
    <t>MATRICULA TOTAL PREGRADO</t>
  </si>
  <si>
    <t>MATRICULA TOTAL POSTGRADO</t>
  </si>
  <si>
    <t>Postgrado</t>
  </si>
  <si>
    <t>INVESTIGACIONES</t>
  </si>
  <si>
    <t>Nº de grupos reconocidos por Colciencias</t>
  </si>
  <si>
    <t>Nº de grupos constituidos en la UTP</t>
  </si>
  <si>
    <t>Nº de proyectos de investigación en ejecución</t>
  </si>
  <si>
    <t>N° de docentes investigadores con proyectos en ejecución</t>
  </si>
  <si>
    <t>Semilleros de investigación</t>
  </si>
  <si>
    <t>N° de estudiantes vinculados a semilleros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</si>
</sst>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b/>
      <sz val="10"/>
      <color theme="0"/>
      <name val="Calibri"/>
      <family val="2"/>
      <scheme val="minor"/>
    </font>
    <font>
      <sz val="10"/>
      <name val="Arial"/>
      <family val="2"/>
    </font>
    <font>
      <sz val="10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rgb="FF000000"/>
      <name val="Century Gothic"/>
      <family val="1"/>
    </font>
    <font>
      <sz val="10"/>
      <color rgb="FF000000"/>
      <name val="Century Gothic"/>
      <family val="1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0"/>
      <color rgb="FFFF0000"/>
      <name val="Calibri"/>
      <family val="2"/>
    </font>
    <font>
      <sz val="11"/>
      <name val="Calibri"/>
      <family val="2"/>
    </font>
    <font>
      <b/>
      <sz val="10"/>
      <color rgb="FF000000"/>
      <name val="Calibri"/>
      <family val="2"/>
    </font>
    <font>
      <sz val="14"/>
      <color theme="1"/>
      <name val="Calibri"/>
      <family val="2"/>
      <scheme val="minor"/>
    </font>
    <font>
      <sz val="72"/>
      <color theme="8"/>
      <name val="Calibri"/>
      <family val="2"/>
      <scheme val="minor"/>
    </font>
    <font>
      <sz val="14"/>
      <color theme="3"/>
      <name val="Calibri"/>
      <family val="2"/>
      <scheme val="minor"/>
    </font>
    <font>
      <sz val="18"/>
      <color theme="3"/>
      <name val="Calibri"/>
      <family val="2"/>
      <scheme val="minor"/>
    </font>
    <font>
      <sz val="22"/>
      <color theme="3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6"/>
      <color theme="3"/>
      <name val="Calibri"/>
      <family val="2"/>
      <scheme val="minor"/>
    </font>
    <font>
      <sz val="72"/>
      <color rgb="FFC00000"/>
      <name val="Calibri"/>
      <family val="2"/>
      <scheme val="minor"/>
    </font>
    <font>
      <sz val="72"/>
      <color theme="6" tint="-0.249977111117893"/>
      <name val="Calibri"/>
      <family val="2"/>
      <scheme val="minor"/>
    </font>
    <font>
      <b/>
      <sz val="16"/>
      <color theme="3"/>
      <name val="Calibri"/>
      <family val="2"/>
      <scheme val="minor"/>
    </font>
    <font>
      <b/>
      <sz val="22"/>
      <color theme="8" tint="-0.499984740745262"/>
      <name val="Calibri"/>
      <family val="2"/>
      <scheme val="minor"/>
    </font>
    <font>
      <b/>
      <sz val="26"/>
      <color theme="8" tint="-0.499984740745262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0"/>
      </patternFill>
    </fill>
    <fill>
      <patternFill patternType="solid">
        <fgColor rgb="FFC6D9F0"/>
        <bgColor rgb="FFC6D9F0"/>
      </patternFill>
    </fill>
    <fill>
      <patternFill patternType="solid">
        <fgColor rgb="FF002060"/>
        <bgColor indexed="64"/>
      </patternFill>
    </fill>
    <fill>
      <patternFill patternType="solid">
        <fgColor rgb="FF00AAA5"/>
        <bgColor indexed="64"/>
      </patternFill>
    </fill>
    <fill>
      <patternFill patternType="solid">
        <fgColor rgb="FF006A7E"/>
        <bgColor indexed="64"/>
      </patternFill>
    </fill>
    <fill>
      <patternFill patternType="solid">
        <fgColor rgb="FFF15B4E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AC2BE"/>
        <bgColor indexed="64"/>
      </patternFill>
    </fill>
    <fill>
      <patternFill patternType="solid">
        <fgColor rgb="FF00CAF2"/>
        <bgColor indexed="64"/>
      </patternFill>
    </fill>
    <fill>
      <patternFill patternType="solid">
        <fgColor rgb="FFAFFFFD"/>
        <bgColor indexed="64"/>
      </patternFill>
    </fill>
    <fill>
      <patternFill patternType="solid">
        <fgColor rgb="FFFFEFBD"/>
        <bgColor indexed="64"/>
      </patternFill>
    </fill>
    <fill>
      <patternFill patternType="solid">
        <fgColor rgb="FF79E9FF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/>
      <diagonal/>
    </border>
    <border>
      <left/>
      <right style="dotted">
        <color theme="0" tint="-0.34998626667073579"/>
      </right>
      <top/>
      <bottom/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/>
      <diagonal/>
    </border>
    <border>
      <left style="dotted">
        <color theme="0" tint="-0.34998626667073579"/>
      </left>
      <right style="dotted">
        <color theme="0" tint="-0.34998626667073579"/>
      </right>
      <top/>
      <bottom/>
      <diagonal/>
    </border>
    <border>
      <left style="dotted">
        <color theme="0" tint="-0.34998626667073579"/>
      </left>
      <right style="dotted">
        <color theme="0" tint="-0.34998626667073579"/>
      </right>
      <top/>
      <bottom style="dotted">
        <color theme="0" tint="-0.34998626667073579"/>
      </bottom>
      <diagonal/>
    </border>
    <border>
      <left style="dotted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hair">
        <color rgb="FFA5A5A5"/>
      </left>
      <right style="hair">
        <color rgb="FFA5A5A5"/>
      </right>
      <top style="hair">
        <color rgb="FFA5A5A5"/>
      </top>
      <bottom/>
      <diagonal/>
    </border>
    <border>
      <left style="hair">
        <color rgb="FFA5A5A5"/>
      </left>
      <right style="hair">
        <color rgb="FFA5A5A5"/>
      </right>
      <top/>
      <bottom style="hair">
        <color rgb="FFA5A5A5"/>
      </bottom>
      <diagonal/>
    </border>
    <border>
      <left style="hair">
        <color rgb="FFA5A5A5"/>
      </left>
      <right style="hair">
        <color rgb="FFA5A5A5"/>
      </right>
      <top/>
      <bottom/>
      <diagonal/>
    </border>
  </borders>
  <cellStyleXfs count="9">
    <xf numFmtId="0" fontId="0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</cellStyleXfs>
  <cellXfs count="143">
    <xf numFmtId="0" fontId="0" fillId="0" borderId="0" xfId="0"/>
    <xf numFmtId="0" fontId="2" fillId="2" borderId="0" xfId="0" applyFont="1" applyFill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49" fontId="5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10" fontId="2" fillId="0" borderId="0" xfId="3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vertical="center"/>
    </xf>
    <xf numFmtId="0" fontId="8" fillId="4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justify" vertical="center" wrapText="1"/>
    </xf>
    <xf numFmtId="0" fontId="3" fillId="2" borderId="0" xfId="0" applyFont="1" applyFill="1" applyAlignment="1">
      <alignment vertical="center"/>
    </xf>
    <xf numFmtId="0" fontId="10" fillId="2" borderId="0" xfId="0" applyFont="1" applyFill="1" applyAlignment="1">
      <alignment horizontal="center" vertical="center" wrapText="1"/>
    </xf>
    <xf numFmtId="0" fontId="14" fillId="4" borderId="2" xfId="0" applyFont="1" applyFill="1" applyBorder="1" applyAlignment="1">
      <alignment horizontal="left" vertical="center"/>
    </xf>
    <xf numFmtId="0" fontId="4" fillId="4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vertical="center"/>
    </xf>
    <xf numFmtId="0" fontId="13" fillId="4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center" vertical="center"/>
    </xf>
    <xf numFmtId="0" fontId="11" fillId="0" borderId="3" xfId="8" applyFont="1" applyBorder="1" applyAlignment="1">
      <alignment horizontal="left" vertical="center"/>
    </xf>
    <xf numFmtId="0" fontId="11" fillId="0" borderId="3" xfId="8" applyFont="1" applyBorder="1" applyAlignment="1">
      <alignment horizontal="center" vertical="center"/>
    </xf>
    <xf numFmtId="0" fontId="12" fillId="5" borderId="3" xfId="8" applyFont="1" applyFill="1" applyBorder="1" applyAlignment="1">
      <alignment horizontal="center" vertical="center" wrapText="1"/>
    </xf>
    <xf numFmtId="0" fontId="11" fillId="0" borderId="3" xfId="0" applyFont="1" applyBorder="1" applyAlignment="1">
      <alignment vertical="center"/>
    </xf>
    <xf numFmtId="0" fontId="13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left" vertical="center" wrapText="1"/>
    </xf>
    <xf numFmtId="0" fontId="0" fillId="0" borderId="3" xfId="0" applyBorder="1"/>
    <xf numFmtId="0" fontId="15" fillId="4" borderId="0" xfId="0" applyFont="1" applyFill="1" applyAlignment="1">
      <alignment vertical="center" wrapText="1"/>
    </xf>
    <xf numFmtId="0" fontId="15" fillId="4" borderId="0" xfId="0" applyFont="1" applyFill="1" applyAlignment="1">
      <alignment vertical="center"/>
    </xf>
    <xf numFmtId="0" fontId="11" fillId="5" borderId="4" xfId="8" applyFont="1" applyFill="1" applyBorder="1" applyAlignment="1">
      <alignment horizontal="center" vertical="center"/>
    </xf>
    <xf numFmtId="0" fontId="11" fillId="5" borderId="4" xfId="8" applyFont="1" applyFill="1" applyBorder="1" applyAlignment="1">
      <alignment horizontal="center" vertical="center" wrapText="1"/>
    </xf>
    <xf numFmtId="0" fontId="11" fillId="0" borderId="4" xfId="8" applyFont="1" applyBorder="1" applyAlignment="1">
      <alignment horizontal="center" vertical="center" wrapText="1"/>
    </xf>
    <xf numFmtId="0" fontId="14" fillId="2" borderId="0" xfId="0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0" fontId="16" fillId="6" borderId="3" xfId="8" applyFont="1" applyFill="1" applyBorder="1" applyAlignment="1">
      <alignment horizontal="left" vertical="center"/>
    </xf>
    <xf numFmtId="0" fontId="16" fillId="6" borderId="3" xfId="8" applyFont="1" applyFill="1" applyBorder="1" applyAlignment="1">
      <alignment horizontal="center" vertical="center"/>
    </xf>
    <xf numFmtId="0" fontId="12" fillId="4" borderId="0" xfId="8" applyFont="1" applyFill="1" applyAlignment="1">
      <alignment horizontal="left" vertical="center" wrapText="1"/>
    </xf>
    <xf numFmtId="0" fontId="17" fillId="0" borderId="11" xfId="0" applyFont="1" applyBorder="1"/>
    <xf numFmtId="0" fontId="17" fillId="0" borderId="12" xfId="0" applyFont="1" applyBorder="1"/>
    <xf numFmtId="0" fontId="10" fillId="0" borderId="1" xfId="0" applyFont="1" applyBorder="1"/>
    <xf numFmtId="0" fontId="10" fillId="0" borderId="13" xfId="0" applyFont="1" applyBorder="1"/>
    <xf numFmtId="0" fontId="18" fillId="0" borderId="13" xfId="0" applyFont="1" applyBorder="1"/>
    <xf numFmtId="14" fontId="18" fillId="0" borderId="13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19" fillId="7" borderId="15" xfId="0" applyFont="1" applyFill="1" applyBorder="1" applyAlignment="1">
      <alignment horizontal="left"/>
    </xf>
    <xf numFmtId="0" fontId="19" fillId="7" borderId="14" xfId="0" applyFont="1" applyFill="1" applyBorder="1"/>
    <xf numFmtId="0" fontId="19" fillId="7" borderId="15" xfId="0" applyFont="1" applyFill="1" applyBorder="1"/>
    <xf numFmtId="0" fontId="0" fillId="0" borderId="0" xfId="0" applyAlignment="1">
      <alignment horizontal="left" indent="1"/>
    </xf>
    <xf numFmtId="0" fontId="19" fillId="0" borderId="14" xfId="0" applyFont="1" applyBorder="1" applyAlignment="1">
      <alignment horizontal="left"/>
    </xf>
    <xf numFmtId="0" fontId="19" fillId="0" borderId="14" xfId="0" applyFont="1" applyBorder="1"/>
    <xf numFmtId="0" fontId="19" fillId="0" borderId="0" xfId="0" applyFont="1"/>
    <xf numFmtId="0" fontId="2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23" fillId="9" borderId="17" xfId="0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wrapText="1"/>
    </xf>
    <xf numFmtId="0" fontId="6" fillId="0" borderId="1" xfId="0" applyFont="1" applyBorder="1" applyAlignment="1">
      <alignment horizontal="center"/>
    </xf>
    <xf numFmtId="9" fontId="0" fillId="0" borderId="1" xfId="3" applyFont="1" applyBorder="1"/>
    <xf numFmtId="0" fontId="24" fillId="0" borderId="0" xfId="0" applyFont="1"/>
    <xf numFmtId="9" fontId="0" fillId="0" borderId="0" xfId="3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8" fillId="0" borderId="0" xfId="0" applyFont="1"/>
    <xf numFmtId="0" fontId="25" fillId="0" borderId="0" xfId="0" applyFont="1" applyAlignment="1">
      <alignment horizontal="center"/>
    </xf>
    <xf numFmtId="0" fontId="37" fillId="10" borderId="3" xfId="8" applyFont="1" applyFill="1" applyBorder="1" applyAlignment="1">
      <alignment horizontal="left" vertical="center"/>
    </xf>
    <xf numFmtId="0" fontId="37" fillId="10" borderId="3" xfId="8" applyFont="1" applyFill="1" applyBorder="1" applyAlignment="1">
      <alignment horizontal="center" vertical="center"/>
    </xf>
    <xf numFmtId="0" fontId="37" fillId="10" borderId="0" xfId="8" applyFont="1" applyFill="1" applyAlignment="1">
      <alignment horizontal="center" vertical="center"/>
    </xf>
    <xf numFmtId="0" fontId="38" fillId="14" borderId="3" xfId="8" applyFont="1" applyFill="1" applyBorder="1" applyAlignment="1">
      <alignment horizontal="center" vertical="center" wrapText="1"/>
    </xf>
    <xf numFmtId="0" fontId="38" fillId="14" borderId="10" xfId="8" applyFont="1" applyFill="1" applyBorder="1" applyAlignment="1">
      <alignment horizontal="center" vertical="center" wrapText="1"/>
    </xf>
    <xf numFmtId="0" fontId="38" fillId="16" borderId="3" xfId="8" applyFont="1" applyFill="1" applyBorder="1" applyAlignment="1">
      <alignment horizontal="center" vertical="center" wrapText="1"/>
    </xf>
    <xf numFmtId="0" fontId="38" fillId="16" borderId="10" xfId="8" applyFont="1" applyFill="1" applyBorder="1" applyAlignment="1">
      <alignment horizontal="center" vertical="center" wrapText="1"/>
    </xf>
    <xf numFmtId="0" fontId="11" fillId="17" borderId="3" xfId="0" applyFont="1" applyFill="1" applyBorder="1" applyAlignment="1">
      <alignment vertical="center"/>
    </xf>
    <xf numFmtId="0" fontId="13" fillId="17" borderId="3" xfId="0" applyFont="1" applyFill="1" applyBorder="1" applyAlignment="1">
      <alignment horizontal="center" vertical="center" wrapText="1"/>
    </xf>
    <xf numFmtId="0" fontId="13" fillId="17" borderId="3" xfId="0" applyFont="1" applyFill="1" applyBorder="1" applyAlignment="1">
      <alignment vertical="center"/>
    </xf>
    <xf numFmtId="0" fontId="13" fillId="18" borderId="3" xfId="0" applyFont="1" applyFill="1" applyBorder="1" applyAlignment="1">
      <alignment horizontal="center" vertical="center" wrapText="1"/>
    </xf>
    <xf numFmtId="0" fontId="11" fillId="19" borderId="3" xfId="0" applyFont="1" applyFill="1" applyBorder="1" applyAlignment="1">
      <alignment vertical="center"/>
    </xf>
    <xf numFmtId="0" fontId="13" fillId="19" borderId="3" xfId="0" applyFont="1" applyFill="1" applyBorder="1" applyAlignment="1">
      <alignment horizontal="center" vertical="center" wrapText="1"/>
    </xf>
    <xf numFmtId="0" fontId="13" fillId="19" borderId="3" xfId="0" applyFont="1" applyFill="1" applyBorder="1" applyAlignment="1">
      <alignment vertical="center"/>
    </xf>
    <xf numFmtId="0" fontId="11" fillId="20" borderId="3" xfId="0" applyFont="1" applyFill="1" applyBorder="1" applyAlignment="1">
      <alignment vertical="center"/>
    </xf>
    <xf numFmtId="0" fontId="13" fillId="20" borderId="3" xfId="0" applyFont="1" applyFill="1" applyBorder="1" applyAlignment="1">
      <alignment horizontal="center" vertical="center" wrapText="1"/>
    </xf>
    <xf numFmtId="0" fontId="13" fillId="20" borderId="3" xfId="0" applyFont="1" applyFill="1" applyBorder="1" applyAlignment="1">
      <alignment vertical="center"/>
    </xf>
    <xf numFmtId="0" fontId="4" fillId="19" borderId="3" xfId="0" applyFont="1" applyFill="1" applyBorder="1" applyAlignment="1">
      <alignment vertical="center"/>
    </xf>
    <xf numFmtId="0" fontId="2" fillId="19" borderId="3" xfId="0" applyFont="1" applyFill="1" applyBorder="1" applyAlignment="1">
      <alignment horizontal="center" vertical="center"/>
    </xf>
    <xf numFmtId="0" fontId="4" fillId="19" borderId="3" xfId="0" applyFont="1" applyFill="1" applyBorder="1" applyAlignment="1">
      <alignment horizontal="center" vertical="center"/>
    </xf>
    <xf numFmtId="0" fontId="15" fillId="19" borderId="3" xfId="0" applyFont="1" applyFill="1" applyBorder="1" applyAlignment="1">
      <alignment horizontal="center" vertical="center"/>
    </xf>
    <xf numFmtId="0" fontId="4" fillId="19" borderId="3" xfId="0" applyFont="1" applyFill="1" applyBorder="1" applyAlignment="1">
      <alignment horizontal="left" vertical="center"/>
    </xf>
    <xf numFmtId="0" fontId="4" fillId="20" borderId="3" xfId="0" applyFont="1" applyFill="1" applyBorder="1" applyAlignment="1">
      <alignment vertical="center"/>
    </xf>
    <xf numFmtId="0" fontId="2" fillId="20" borderId="3" xfId="0" applyFont="1" applyFill="1" applyBorder="1" applyAlignment="1">
      <alignment horizontal="center" vertical="center"/>
    </xf>
    <xf numFmtId="0" fontId="4" fillId="20" borderId="3" xfId="0" applyFont="1" applyFill="1" applyBorder="1" applyAlignment="1">
      <alignment horizontal="center" vertical="center"/>
    </xf>
    <xf numFmtId="0" fontId="2" fillId="20" borderId="0" xfId="0" applyFont="1" applyFill="1" applyAlignment="1">
      <alignment horizontal="center" vertical="center"/>
    </xf>
    <xf numFmtId="0" fontId="4" fillId="18" borderId="3" xfId="0" applyFont="1" applyFill="1" applyBorder="1" applyAlignment="1">
      <alignment vertical="center"/>
    </xf>
    <xf numFmtId="0" fontId="2" fillId="18" borderId="3" xfId="0" applyFont="1" applyFill="1" applyBorder="1" applyAlignment="1">
      <alignment horizontal="center" vertical="center"/>
    </xf>
    <xf numFmtId="0" fontId="4" fillId="18" borderId="3" xfId="0" applyFont="1" applyFill="1" applyBorder="1" applyAlignment="1">
      <alignment horizontal="center" vertical="center"/>
    </xf>
    <xf numFmtId="0" fontId="4" fillId="18" borderId="3" xfId="0" applyFont="1" applyFill="1" applyBorder="1" applyAlignment="1">
      <alignment horizontal="left" vertical="center" wrapText="1"/>
    </xf>
    <xf numFmtId="0" fontId="4" fillId="18" borderId="3" xfId="0" applyFont="1" applyFill="1" applyBorder="1" applyAlignment="1">
      <alignment horizontal="center" vertical="center" wrapText="1"/>
    </xf>
    <xf numFmtId="0" fontId="11" fillId="21" borderId="3" xfId="0" applyFont="1" applyFill="1" applyBorder="1" applyAlignment="1">
      <alignment vertical="center"/>
    </xf>
    <xf numFmtId="0" fontId="13" fillId="21" borderId="3" xfId="0" applyFont="1" applyFill="1" applyBorder="1" applyAlignment="1">
      <alignment horizontal="center" vertical="center" wrapText="1"/>
    </xf>
    <xf numFmtId="0" fontId="13" fillId="21" borderId="3" xfId="0" applyFont="1" applyFill="1" applyBorder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0" fontId="2" fillId="22" borderId="0" xfId="0" applyFont="1" applyFill="1" applyAlignment="1">
      <alignment horizontal="center" vertical="center"/>
    </xf>
    <xf numFmtId="0" fontId="26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34" fillId="2" borderId="0" xfId="0" applyFont="1" applyFill="1" applyAlignment="1">
      <alignment horizontal="center" vertical="center"/>
    </xf>
    <xf numFmtId="0" fontId="29" fillId="4" borderId="0" xfId="0" applyFont="1" applyFill="1" applyAlignment="1">
      <alignment horizontal="center" vertical="center" wrapText="1"/>
    </xf>
    <xf numFmtId="0" fontId="21" fillId="8" borderId="16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13" fillId="6" borderId="7" xfId="0" applyFont="1" applyFill="1" applyBorder="1" applyAlignment="1">
      <alignment horizontal="center" vertical="center" wrapText="1"/>
    </xf>
    <xf numFmtId="0" fontId="13" fillId="6" borderId="8" xfId="0" applyFont="1" applyFill="1" applyBorder="1" applyAlignment="1">
      <alignment horizontal="center" vertical="center" wrapText="1"/>
    </xf>
    <xf numFmtId="0" fontId="35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3" fillId="13" borderId="3" xfId="0" applyFont="1" applyFill="1" applyBorder="1" applyAlignment="1">
      <alignment horizontal="center" vertical="center" wrapText="1"/>
    </xf>
    <xf numFmtId="0" fontId="37" fillId="12" borderId="3" xfId="0" applyFont="1" applyFill="1" applyBorder="1" applyAlignment="1">
      <alignment horizontal="center" vertical="center" wrapText="1"/>
    </xf>
    <xf numFmtId="0" fontId="13" fillId="15" borderId="5" xfId="0" applyFont="1" applyFill="1" applyBorder="1" applyAlignment="1">
      <alignment horizontal="center" vertical="center" wrapText="1"/>
    </xf>
    <xf numFmtId="0" fontId="13" fillId="15" borderId="6" xfId="0" applyFont="1" applyFill="1" applyBorder="1" applyAlignment="1">
      <alignment horizontal="center" vertical="center" wrapText="1"/>
    </xf>
    <xf numFmtId="0" fontId="13" fillId="11" borderId="7" xfId="0" applyFont="1" applyFill="1" applyBorder="1" applyAlignment="1">
      <alignment horizontal="center" vertical="center" wrapText="1"/>
    </xf>
    <xf numFmtId="0" fontId="13" fillId="11" borderId="8" xfId="0" applyFont="1" applyFill="1" applyBorder="1" applyAlignment="1">
      <alignment horizontal="center" vertical="center" wrapText="1"/>
    </xf>
    <xf numFmtId="0" fontId="13" fillId="11" borderId="9" xfId="0" applyFont="1" applyFill="1" applyBorder="1" applyAlignment="1">
      <alignment horizontal="center" vertical="center" wrapText="1"/>
    </xf>
    <xf numFmtId="0" fontId="4" fillId="12" borderId="3" xfId="0" applyFont="1" applyFill="1" applyBorder="1" applyAlignment="1">
      <alignment horizontal="center" vertical="center" wrapText="1"/>
    </xf>
    <xf numFmtId="0" fontId="36" fillId="2" borderId="0" xfId="0" applyFont="1" applyFill="1" applyAlignment="1">
      <alignment horizontal="center" vertical="center"/>
    </xf>
    <xf numFmtId="0" fontId="4" fillId="13" borderId="3" xfId="0" applyFont="1" applyFill="1" applyBorder="1" applyAlignment="1">
      <alignment horizontal="center" vertical="center" wrapText="1"/>
    </xf>
    <xf numFmtId="0" fontId="4" fillId="11" borderId="3" xfId="0" applyFont="1" applyFill="1" applyBorder="1" applyAlignment="1">
      <alignment horizontal="center" vertical="center" wrapText="1"/>
    </xf>
    <xf numFmtId="0" fontId="4" fillId="15" borderId="3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2" fillId="0" borderId="18" xfId="0" applyFont="1" applyBorder="1" applyAlignment="1"/>
  </cellXfs>
  <cellStyles count="9">
    <cellStyle name="Normal" xfId="0" builtinId="0"/>
    <cellStyle name="Normal 10" xfId="8" xr:uid="{00000000-0005-0000-0000-000002000000}"/>
    <cellStyle name="Normal 2" xfId="1" xr:uid="{00000000-0005-0000-0000-000003000000}"/>
    <cellStyle name="Normal 2 2" xfId="5" xr:uid="{00000000-0005-0000-0000-000004000000}"/>
    <cellStyle name="Normal 2 2 2" xfId="7" xr:uid="{00000000-0005-0000-0000-000005000000}"/>
    <cellStyle name="Normal 3" xfId="2" xr:uid="{00000000-0005-0000-0000-000006000000}"/>
    <cellStyle name="Normal 3 3" xfId="4" xr:uid="{00000000-0005-0000-0000-000007000000}"/>
    <cellStyle name="Normal 4" xfId="6" xr:uid="{00000000-0005-0000-0000-000008000000}"/>
    <cellStyle name="Percent" xfId="3" builtinId="5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79E9FF"/>
      <color rgb="FF00CAF2"/>
      <color rgb="FFAFFFFD"/>
      <color rgb="FF006A7E"/>
      <color rgb="FFFFEFBD"/>
      <color rgb="FF00AAA5"/>
      <color rgb="FFF15B4E"/>
      <color rgb="FFFAC2BE"/>
      <color rgb="FFFB378B"/>
      <color rgb="FFE92F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CO" sz="1800">
                <a:solidFill>
                  <a:schemeClr val="tx2"/>
                </a:solidFill>
              </a:rPr>
              <a:t>Evolución</a:t>
            </a:r>
            <a:r>
              <a:rPr lang="es-CO" sz="1800" baseline="0">
                <a:solidFill>
                  <a:schemeClr val="tx2"/>
                </a:solidFill>
              </a:rPr>
              <a:t> de programas - Bogotá</a:t>
            </a:r>
            <a:endParaRPr lang="es-CO" sz="1800">
              <a:solidFill>
                <a:schemeClr val="tx2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'Consolidado - Hist'!$B$10</c:f>
              <c:strCache>
                <c:ptCount val="1"/>
                <c:pt idx="0">
                  <c:v>Pregrado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'Consolidado - Hist'!$C$9:$P$9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'Consolidado - Hist'!$C$10:$P$10</c:f>
              <c:numCache>
                <c:formatCode>General</c:formatCode>
                <c:ptCount val="14"/>
                <c:pt idx="0">
                  <c:v>42</c:v>
                </c:pt>
                <c:pt idx="1">
                  <c:v>43</c:v>
                </c:pt>
                <c:pt idx="2">
                  <c:v>32</c:v>
                </c:pt>
                <c:pt idx="3">
                  <c:v>34</c:v>
                </c:pt>
                <c:pt idx="4">
                  <c:v>32</c:v>
                </c:pt>
                <c:pt idx="5">
                  <c:v>32</c:v>
                </c:pt>
                <c:pt idx="6">
                  <c:v>35</c:v>
                </c:pt>
                <c:pt idx="7">
                  <c:v>36</c:v>
                </c:pt>
                <c:pt idx="8">
                  <c:v>38</c:v>
                </c:pt>
                <c:pt idx="9">
                  <c:v>41</c:v>
                </c:pt>
                <c:pt idx="10">
                  <c:v>40</c:v>
                </c:pt>
                <c:pt idx="11">
                  <c:v>43</c:v>
                </c:pt>
                <c:pt idx="12">
                  <c:v>40</c:v>
                </c:pt>
                <c:pt idx="1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E1-4B98-8767-C06456A3F79D}"/>
            </c:ext>
          </c:extLst>
        </c:ser>
        <c:ser>
          <c:idx val="1"/>
          <c:order val="1"/>
          <c:tx>
            <c:strRef>
              <c:f>'Consolidado - Hist'!$B$13</c:f>
              <c:strCache>
                <c:ptCount val="1"/>
                <c:pt idx="0">
                  <c:v>Posgrado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'Consolidado - Hist'!$C$9:$P$9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'Consolidado - Hist'!$C$13:$P$13</c:f>
              <c:numCache>
                <c:formatCode>General</c:formatCode>
                <c:ptCount val="14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31</c:v>
                </c:pt>
                <c:pt idx="4">
                  <c:v>30</c:v>
                </c:pt>
                <c:pt idx="5">
                  <c:v>37</c:v>
                </c:pt>
                <c:pt idx="6">
                  <c:v>41</c:v>
                </c:pt>
                <c:pt idx="7">
                  <c:v>47</c:v>
                </c:pt>
                <c:pt idx="8">
                  <c:v>50</c:v>
                </c:pt>
                <c:pt idx="9">
                  <c:v>56</c:v>
                </c:pt>
                <c:pt idx="10">
                  <c:v>60</c:v>
                </c:pt>
                <c:pt idx="11">
                  <c:v>68</c:v>
                </c:pt>
                <c:pt idx="12">
                  <c:v>61</c:v>
                </c:pt>
                <c:pt idx="13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E1-4B98-8767-C06456A3F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7410848"/>
        <c:axId val="2089864720"/>
      </c:lineChart>
      <c:catAx>
        <c:axId val="187741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9864720"/>
        <c:crosses val="autoZero"/>
        <c:auto val="1"/>
        <c:lblAlgn val="ctr"/>
        <c:lblOffset val="100"/>
        <c:noMultiLvlLbl val="0"/>
      </c:catAx>
      <c:valAx>
        <c:axId val="208986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7410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CO" sz="2000">
                <a:solidFill>
                  <a:schemeClr val="tx2"/>
                </a:solidFill>
              </a:rPr>
              <a:t>Evolución</a:t>
            </a:r>
            <a:r>
              <a:rPr lang="es-CO" sz="2000" baseline="0">
                <a:solidFill>
                  <a:schemeClr val="tx2"/>
                </a:solidFill>
              </a:rPr>
              <a:t> de programas en extensión</a:t>
            </a:r>
            <a:endParaRPr lang="es-CO" sz="2000">
              <a:solidFill>
                <a:schemeClr val="tx2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'Consolidado - Hist'!$B$10</c:f>
              <c:strCache>
                <c:ptCount val="1"/>
                <c:pt idx="0">
                  <c:v>Pregrado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'Consolidado - Hist'!$C$9:$P$9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'Consolidado - Hist'!$C$10:$P$10</c:f>
              <c:numCache>
                <c:formatCode>General</c:formatCode>
                <c:ptCount val="14"/>
                <c:pt idx="0">
                  <c:v>42</c:v>
                </c:pt>
                <c:pt idx="1">
                  <c:v>43</c:v>
                </c:pt>
                <c:pt idx="2">
                  <c:v>32</c:v>
                </c:pt>
                <c:pt idx="3">
                  <c:v>34</c:v>
                </c:pt>
                <c:pt idx="4">
                  <c:v>32</c:v>
                </c:pt>
                <c:pt idx="5">
                  <c:v>32</c:v>
                </c:pt>
                <c:pt idx="6">
                  <c:v>35</c:v>
                </c:pt>
                <c:pt idx="7">
                  <c:v>36</c:v>
                </c:pt>
                <c:pt idx="8">
                  <c:v>38</c:v>
                </c:pt>
                <c:pt idx="9">
                  <c:v>41</c:v>
                </c:pt>
                <c:pt idx="10">
                  <c:v>40</c:v>
                </c:pt>
                <c:pt idx="11">
                  <c:v>43</c:v>
                </c:pt>
                <c:pt idx="12">
                  <c:v>40</c:v>
                </c:pt>
                <c:pt idx="1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53-414C-8094-F871BC071637}"/>
            </c:ext>
          </c:extLst>
        </c:ser>
        <c:ser>
          <c:idx val="1"/>
          <c:order val="1"/>
          <c:tx>
            <c:strRef>
              <c:f>'Consolidado - Hist'!$B$18</c:f>
              <c:strCache>
                <c:ptCount val="1"/>
                <c:pt idx="0">
                  <c:v>Universitario </c:v>
                </c:pt>
              </c:strCache>
            </c:strRef>
          </c:tx>
          <c:spPr>
            <a:ln w="28575" cap="rnd">
              <a:solidFill>
                <a:srgbClr val="FB378B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'Consolidado - Hist'!$C$9:$P$9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'Consolidado - Hist'!$C$18:$P$18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6</c:v>
                </c:pt>
                <c:pt idx="11">
                  <c:v>2</c:v>
                </c:pt>
                <c:pt idx="12">
                  <c:v>2</c:v>
                </c:pt>
                <c:pt idx="1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53-414C-8094-F871BC071637}"/>
            </c:ext>
          </c:extLst>
        </c:ser>
        <c:ser>
          <c:idx val="2"/>
          <c:order val="2"/>
          <c:tx>
            <c:strRef>
              <c:f>'Consolidado - Hist'!$B$19</c:f>
              <c:strCache>
                <c:ptCount val="1"/>
                <c:pt idx="0">
                  <c:v>Especialización 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'Consolidado - Hist'!$C$9:$P$9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'Consolidado - Hist'!$C$19:$P$19</c:f>
              <c:numCache>
                <c:formatCode>General</c:formatCode>
                <c:ptCount val="14"/>
                <c:pt idx="0">
                  <c:v>12</c:v>
                </c:pt>
                <c:pt idx="1">
                  <c:v>11</c:v>
                </c:pt>
                <c:pt idx="2">
                  <c:v>11</c:v>
                </c:pt>
                <c:pt idx="3">
                  <c:v>12</c:v>
                </c:pt>
                <c:pt idx="4">
                  <c:v>17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30</c:v>
                </c:pt>
                <c:pt idx="10">
                  <c:v>31</c:v>
                </c:pt>
                <c:pt idx="11">
                  <c:v>20</c:v>
                </c:pt>
                <c:pt idx="12">
                  <c:v>15</c:v>
                </c:pt>
                <c:pt idx="1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53-414C-8094-F871BC071637}"/>
            </c:ext>
          </c:extLst>
        </c:ser>
        <c:ser>
          <c:idx val="3"/>
          <c:order val="3"/>
          <c:tx>
            <c:strRef>
              <c:f>'Consolidado - Hist'!$B$20</c:f>
              <c:strCache>
                <c:ptCount val="1"/>
                <c:pt idx="0">
                  <c:v>Maestría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'Consolidado - Hist'!$C$9:$P$9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'Consolidado - Hist'!$C$20:$P$20</c:f>
              <c:numCache>
                <c:formatCode>General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DD-4347-95A6-61F708200693}"/>
            </c:ext>
          </c:extLst>
        </c:ser>
        <c:ser>
          <c:idx val="4"/>
          <c:order val="4"/>
          <c:tx>
            <c:strRef>
              <c:f>'Consolidado - Hist'!$B$21</c:f>
              <c:strCache>
                <c:ptCount val="1"/>
                <c:pt idx="0">
                  <c:v>Doctorado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'Consolidado - Hist'!$C$9:$P$9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'Consolidado - Hist'!$C$21:$P$21</c:f>
              <c:numCache>
                <c:formatCode>General</c:formatCode>
                <c:ptCount val="14"/>
                <c:pt idx="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DD-4347-95A6-61F708200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7410848"/>
        <c:axId val="2089864720"/>
      </c:lineChart>
      <c:catAx>
        <c:axId val="187741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9864720"/>
        <c:crosses val="autoZero"/>
        <c:auto val="1"/>
        <c:lblAlgn val="ctr"/>
        <c:lblOffset val="100"/>
        <c:noMultiLvlLbl val="0"/>
      </c:catAx>
      <c:valAx>
        <c:axId val="208986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7410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CO" sz="2000">
                <a:solidFill>
                  <a:schemeClr val="tx2"/>
                </a:solidFill>
              </a:rPr>
              <a:t>Oferta por Facultad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453215223097113"/>
          <c:y val="0.13476450413023525"/>
          <c:w val="0.59754185182297759"/>
          <c:h val="0.6196116556858963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15B4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8CE-44EB-BEE6-8D01A22A09DA}"/>
              </c:ext>
            </c:extLst>
          </c:dPt>
          <c:dPt>
            <c:idx val="1"/>
            <c:invertIfNegative val="0"/>
            <c:bubble3D val="0"/>
            <c:spPr>
              <a:solidFill>
                <a:srgbClr val="006A7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8CE-44EB-BEE6-8D01A22A09DA}"/>
              </c:ext>
            </c:extLst>
          </c:dPt>
          <c:dPt>
            <c:idx val="2"/>
            <c:invertIfNegative val="0"/>
            <c:bubble3D val="0"/>
            <c:spPr>
              <a:solidFill>
                <a:srgbClr val="00AAA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8CE-44EB-BEE6-8D01A22A09DA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8CE-44EB-BEE6-8D01A22A09DA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795A-47EF-80B6-449775A5DD6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Vigentes!$B$28:$B$32</c:f>
              <c:strCache>
                <c:ptCount val="5"/>
                <c:pt idx="0">
                  <c:v>Artes y diseño</c:v>
                </c:pt>
                <c:pt idx="1">
                  <c:v>Ciencias económicas y administrativas</c:v>
                </c:pt>
                <c:pt idx="2">
                  <c:v>Ciencias Naturales e ingeniería</c:v>
                </c:pt>
                <c:pt idx="3">
                  <c:v>Ciencias sociales</c:v>
                </c:pt>
                <c:pt idx="4">
                  <c:v>Cartagena</c:v>
                </c:pt>
              </c:strCache>
            </c:strRef>
          </c:cat>
          <c:val>
            <c:numRef>
              <c:f>Vigentes!$D$28:$D$32</c:f>
              <c:numCache>
                <c:formatCode>0%</c:formatCode>
                <c:ptCount val="5"/>
                <c:pt idx="0">
                  <c:v>0.17094017094017094</c:v>
                </c:pt>
                <c:pt idx="1">
                  <c:v>0.29059829059829062</c:v>
                </c:pt>
                <c:pt idx="2">
                  <c:v>0.27350427350427353</c:v>
                </c:pt>
                <c:pt idx="3">
                  <c:v>0.17094017094017094</c:v>
                </c:pt>
                <c:pt idx="4">
                  <c:v>9.4017094017094016E-2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8CE-44EB-BEE6-8D01A22A0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030884704"/>
        <c:axId val="2089849328"/>
      </c:barChart>
      <c:valAx>
        <c:axId val="2089849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0884704"/>
        <c:crosses val="autoZero"/>
        <c:crossBetween val="between"/>
      </c:valAx>
      <c:catAx>
        <c:axId val="2030884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98493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313210848643917E-2"/>
          <c:y val="0.86361374471048269"/>
          <c:w val="0.9349291338582677"/>
          <c:h val="0.110496277251057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CO" sz="2000">
                <a:solidFill>
                  <a:schemeClr val="tx2"/>
                </a:solidFill>
              </a:rPr>
              <a:t>Oferta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453215223097113"/>
          <c:y val="0.13476450413023525"/>
          <c:w val="0.44704680664916879"/>
          <c:h val="0.6944416413967671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206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B6C-4F86-A58A-51FBB2FA169D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B6C-4F86-A58A-51FBB2FA169D}"/>
              </c:ext>
            </c:extLst>
          </c:dPt>
          <c:dPt>
            <c:idx val="2"/>
            <c:bubble3D val="0"/>
            <c:spPr>
              <a:solidFill>
                <a:srgbClr val="FB378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B6C-4F86-A58A-51FBB2FA169D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B6C-4F86-A58A-51FBB2FA169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B6C-4F86-A58A-51FBB2FA16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Vigentes!$B$12:$B$15</c:f>
              <c:strCache>
                <c:ptCount val="4"/>
                <c:pt idx="0">
                  <c:v>Doctorado</c:v>
                </c:pt>
                <c:pt idx="1">
                  <c:v>Maestría</c:v>
                </c:pt>
                <c:pt idx="2">
                  <c:v>Especialización</c:v>
                </c:pt>
                <c:pt idx="3">
                  <c:v>Profesional</c:v>
                </c:pt>
              </c:strCache>
            </c:strRef>
          </c:cat>
          <c:val>
            <c:numRef>
              <c:f>Vigentes!$D$12:$D$15</c:f>
              <c:numCache>
                <c:formatCode>0%</c:formatCode>
                <c:ptCount val="4"/>
                <c:pt idx="0">
                  <c:v>5.6179775280898875E-2</c:v>
                </c:pt>
                <c:pt idx="1">
                  <c:v>0.2808988764044944</c:v>
                </c:pt>
                <c:pt idx="2">
                  <c:v>0.2808988764044944</c:v>
                </c:pt>
                <c:pt idx="3">
                  <c:v>0.38202247191011235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B6C-4F86-A58A-51FBB2FA169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313210848643917E-2"/>
          <c:y val="0.83980429630762177"/>
          <c:w val="0.9349291338582677"/>
          <c:h val="0.134305736054837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CO" sz="2000">
                <a:solidFill>
                  <a:schemeClr val="tx2"/>
                </a:solidFill>
              </a:rPr>
              <a:t>Oferta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309930008748907E-2"/>
          <c:y val="0.13476450413023525"/>
          <c:w val="0.69149125109361331"/>
          <c:h val="0.694441641396767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F5-4868-95B8-10AF557E5436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F5-4868-95B8-10AF557E5436}"/>
              </c:ext>
            </c:extLst>
          </c:dPt>
          <c:dPt>
            <c:idx val="2"/>
            <c:invertIfNegative val="0"/>
            <c:bubble3D val="0"/>
            <c:spPr>
              <a:solidFill>
                <a:srgbClr val="FB378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F5-4868-95B8-10AF557E5436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F5-4868-95B8-10AF557E543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1F5-4868-95B8-10AF557E54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Vigentes!$B$12:$B$15</c:f>
              <c:strCache>
                <c:ptCount val="4"/>
                <c:pt idx="0">
                  <c:v>Doctorado</c:v>
                </c:pt>
                <c:pt idx="1">
                  <c:v>Maestría</c:v>
                </c:pt>
                <c:pt idx="2">
                  <c:v>Especialización</c:v>
                </c:pt>
                <c:pt idx="3">
                  <c:v>Profesional</c:v>
                </c:pt>
              </c:strCache>
            </c:strRef>
          </c:cat>
          <c:val>
            <c:numRef>
              <c:f>Vigentes!$C$12:$C$15</c:f>
              <c:numCache>
                <c:formatCode>General</c:formatCode>
                <c:ptCount val="4"/>
                <c:pt idx="0">
                  <c:v>5</c:v>
                </c:pt>
                <c:pt idx="1">
                  <c:v>25</c:v>
                </c:pt>
                <c:pt idx="2">
                  <c:v>25</c:v>
                </c:pt>
                <c:pt idx="3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1F5-4868-95B8-10AF557E54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895195936"/>
        <c:axId val="2086303888"/>
      </c:barChart>
      <c:catAx>
        <c:axId val="189519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6303888"/>
        <c:crosses val="autoZero"/>
        <c:auto val="1"/>
        <c:lblAlgn val="ctr"/>
        <c:lblOffset val="100"/>
        <c:noMultiLvlLbl val="0"/>
      </c:catAx>
      <c:valAx>
        <c:axId val="2086303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5195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title pos="t" align="ctr" overlay="0">
      <cx:tx>
        <cx:txData>
          <cx:v>Oferta por nivel - Facultad</cx:v>
        </cx:txData>
      </cx:tx>
      <cx:txPr>
        <a:bodyPr rot="0" spcFirstLastPara="1" vertOverflow="ellipsis" vert="horz" wrap="square" lIns="38100" tIns="19050" rIns="38100" bIns="19050" anchor="ctr" anchorCtr="1" compatLnSpc="0"/>
        <a:lstStyle/>
        <a:p>
          <a:pPr algn="ctr" rtl="0">
            <a:defRPr sz="1800" b="0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r>
            <a:rPr kumimoji="0" lang="es-CO" sz="1800" b="0" i="0" u="none" strike="noStrike" kern="1200" cap="none" spc="0" normalizeH="0" baseline="0" noProof="0">
              <a:ln>
                <a:noFill/>
              </a:ln>
              <a:solidFill>
                <a:schemeClr val="tx2"/>
              </a:solidFill>
              <a:effectLst/>
              <a:uLnTx/>
              <a:uFillTx/>
              <a:latin typeface="Calibri" panose="020F0502020204030204"/>
            </a:rPr>
            <a:t>Oferta por nivel - Facultad</a:t>
          </a:r>
        </a:p>
      </cx:txPr>
    </cx:title>
    <cx:plotArea>
      <cx:plotAreaRegion>
        <cx:series layoutId="sunburst" uniqueId="{109FE3C3-6438-47E0-BD48-B63057183408}">
          <cx:dataPt idx="0">
            <cx:spPr>
              <a:solidFill>
                <a:srgbClr val="FFC000"/>
              </a:solidFill>
            </cx:spPr>
          </cx:dataPt>
          <cx:dataPt idx="1">
            <cx:spPr>
              <a:solidFill>
                <a:srgbClr val="FB378B"/>
              </a:solidFill>
            </cx:spPr>
          </cx:dataPt>
          <cx:dataPt idx="2">
            <cx:spPr>
              <a:solidFill>
                <a:srgbClr val="00B050"/>
              </a:solidFill>
            </cx:spPr>
          </cx:dataPt>
          <cx:dataPt idx="3">
            <cx:spPr>
              <a:solidFill>
                <a:srgbClr val="002060"/>
              </a:solidFill>
            </cx:spPr>
          </cx:dataPt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b" align="ctr" overlay="0"/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2.wdp"/><Relationship Id="rId13" Type="http://schemas.openxmlformats.org/officeDocument/2006/relationships/image" Target="../media/image6.png"/><Relationship Id="rId3" Type="http://schemas.microsoft.com/office/2007/relationships/hdphoto" Target="../media/hdphoto1.wdp"/><Relationship Id="rId7" Type="http://schemas.openxmlformats.org/officeDocument/2006/relationships/image" Target="../media/image3.png"/><Relationship Id="rId12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hyperlink" Target="#'Programas pregrado'!A1"/><Relationship Id="rId6" Type="http://schemas.openxmlformats.org/officeDocument/2006/relationships/hyperlink" Target="#Vigentes!A1"/><Relationship Id="rId11" Type="http://schemas.openxmlformats.org/officeDocument/2006/relationships/hyperlink" Target="#'Programas acreditados'!A1"/><Relationship Id="rId5" Type="http://schemas.openxmlformats.org/officeDocument/2006/relationships/image" Target="../media/image2.png"/><Relationship Id="rId15" Type="http://schemas.microsoft.com/office/2007/relationships/hdphoto" Target="../media/hdphoto3.wdp"/><Relationship Id="rId10" Type="http://schemas.openxmlformats.org/officeDocument/2006/relationships/image" Target="../media/image4.png"/><Relationship Id="rId4" Type="http://schemas.openxmlformats.org/officeDocument/2006/relationships/hyperlink" Target="#'Consolidado - Hist'!A1"/><Relationship Id="rId9" Type="http://schemas.openxmlformats.org/officeDocument/2006/relationships/hyperlink" Target="#'Programas posgrado'!A1"/><Relationship Id="rId1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8.png"/><Relationship Id="rId5" Type="http://schemas.openxmlformats.org/officeDocument/2006/relationships/image" Target="../media/image9.png"/><Relationship Id="rId4" Type="http://schemas.openxmlformats.org/officeDocument/2006/relationships/hyperlink" Target="#Men&#250;!A1"/></Relationships>
</file>

<file path=xl/drawings/_rels/drawing3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3" Type="http://schemas.openxmlformats.org/officeDocument/2006/relationships/chart" Target="../charts/chart4.xml"/><Relationship Id="rId7" Type="http://schemas.openxmlformats.org/officeDocument/2006/relationships/image" Target="../media/image7.png"/><Relationship Id="rId2" Type="http://schemas.openxmlformats.org/officeDocument/2006/relationships/chart" Target="../charts/chart3.xml"/><Relationship Id="rId1" Type="http://schemas.microsoft.com/office/2014/relationships/chartEx" Target="../charts/chartEx1.xml"/><Relationship Id="rId6" Type="http://schemas.openxmlformats.org/officeDocument/2006/relationships/image" Target="../media/image9.png"/><Relationship Id="rId5" Type="http://schemas.openxmlformats.org/officeDocument/2006/relationships/hyperlink" Target="#Men&#250;!A1"/><Relationship Id="rId10" Type="http://schemas.microsoft.com/office/2007/relationships/hdphoto" Target="../media/hdphoto4.wdp"/><Relationship Id="rId4" Type="http://schemas.openxmlformats.org/officeDocument/2006/relationships/chart" Target="../charts/chart5.xml"/><Relationship Id="rId9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Men&#250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hyperlink" Target="#Men&#250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hyperlink" Target="#Men&#250;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PA01!A1"/><Relationship Id="rId3" Type="http://schemas.openxmlformats.org/officeDocument/2006/relationships/hyperlink" Target="#'PE02'!A1"/><Relationship Id="rId7" Type="http://schemas.openxmlformats.org/officeDocument/2006/relationships/hyperlink" Target="#'PE16'!A1"/><Relationship Id="rId2" Type="http://schemas.openxmlformats.org/officeDocument/2006/relationships/hyperlink" Target="#'PE01'!A1"/><Relationship Id="rId1" Type="http://schemas.openxmlformats.org/officeDocument/2006/relationships/hyperlink" Target="#'PE04'!A1"/><Relationship Id="rId6" Type="http://schemas.openxmlformats.org/officeDocument/2006/relationships/hyperlink" Target="#'PE11'!A1"/><Relationship Id="rId5" Type="http://schemas.openxmlformats.org/officeDocument/2006/relationships/hyperlink" Target="#'PE10'!A1"/><Relationship Id="rId4" Type="http://schemas.openxmlformats.org/officeDocument/2006/relationships/hyperlink" Target="#'PE05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29</xdr:row>
      <xdr:rowOff>19051</xdr:rowOff>
    </xdr:from>
    <xdr:to>
      <xdr:col>9</xdr:col>
      <xdr:colOff>578309</xdr:colOff>
      <xdr:row>32</xdr:row>
      <xdr:rowOff>39851</xdr:rowOff>
    </xdr:to>
    <xdr:pic>
      <xdr:nvPicPr>
        <xdr:cNvPr id="3" name="Imagen 2" descr="La educación de pregrado png imágenes | PNGWi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6AAA8E-28D4-48A8-BAB7-EC3557FCF2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1412" t="27344" r="21197" b="26758"/>
        <a:stretch/>
      </xdr:blipFill>
      <xdr:spPr bwMode="auto">
        <a:xfrm>
          <a:off x="6105525" y="3448051"/>
          <a:ext cx="1330784" cy="5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333375</xdr:colOff>
      <xdr:row>34</xdr:row>
      <xdr:rowOff>9524</xdr:rowOff>
    </xdr:from>
    <xdr:to>
      <xdr:col>10</xdr:col>
      <xdr:colOff>133350</xdr:colOff>
      <xdr:row>40</xdr:row>
      <xdr:rowOff>95249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1964454B-5223-4F8D-A72B-416BF801692C}"/>
            </a:ext>
          </a:extLst>
        </xdr:cNvPr>
        <xdr:cNvSpPr txBox="1"/>
      </xdr:nvSpPr>
      <xdr:spPr>
        <a:xfrm>
          <a:off x="5667375" y="4391024"/>
          <a:ext cx="2085975" cy="1419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2400" b="1">
              <a:solidFill>
                <a:schemeClr val="tx2"/>
              </a:solidFill>
            </a:rPr>
            <a:t>OFERTA</a:t>
          </a:r>
          <a:r>
            <a:rPr lang="es-CO" sz="2400" b="1" baseline="0">
              <a:solidFill>
                <a:schemeClr val="tx2"/>
              </a:solidFill>
            </a:rPr>
            <a:t> PREGRADO</a:t>
          </a:r>
          <a:endParaRPr lang="es-CO" sz="2400" b="1">
            <a:solidFill>
              <a:schemeClr val="tx2"/>
            </a:solidFill>
          </a:endParaRPr>
        </a:p>
      </xdr:txBody>
    </xdr:sp>
    <xdr:clientData/>
  </xdr:twoCellAnchor>
  <xdr:twoCellAnchor>
    <xdr:from>
      <xdr:col>10</xdr:col>
      <xdr:colOff>361950</xdr:colOff>
      <xdr:row>34</xdr:row>
      <xdr:rowOff>19050</xdr:rowOff>
    </xdr:from>
    <xdr:to>
      <xdr:col>13</xdr:col>
      <xdr:colOff>161925</xdr:colOff>
      <xdr:row>40</xdr:row>
      <xdr:rowOff>57150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1E94DF-CBBD-4ED0-8FAE-D195A241402D}"/>
            </a:ext>
          </a:extLst>
        </xdr:cNvPr>
        <xdr:cNvSpPr txBox="1"/>
      </xdr:nvSpPr>
      <xdr:spPr>
        <a:xfrm>
          <a:off x="7981950" y="4400550"/>
          <a:ext cx="2085975" cy="1371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2400" b="1">
              <a:solidFill>
                <a:schemeClr val="tx2"/>
              </a:solidFill>
            </a:rPr>
            <a:t> OFERTA</a:t>
          </a:r>
          <a:r>
            <a:rPr lang="es-CO" sz="2400" b="1" baseline="0">
              <a:solidFill>
                <a:schemeClr val="tx2"/>
              </a:solidFill>
            </a:rPr>
            <a:t> POSGRADO</a:t>
          </a:r>
          <a:endParaRPr lang="es-CO" sz="2400" b="1">
            <a:solidFill>
              <a:schemeClr val="tx2"/>
            </a:solidFill>
          </a:endParaRPr>
        </a:p>
      </xdr:txBody>
    </xdr:sp>
    <xdr:clientData/>
  </xdr:twoCellAnchor>
  <xdr:twoCellAnchor editAs="oneCell">
    <xdr:from>
      <xdr:col>1</xdr:col>
      <xdr:colOff>752475</xdr:colOff>
      <xdr:row>27</xdr:row>
      <xdr:rowOff>123825</xdr:rowOff>
    </xdr:from>
    <xdr:to>
      <xdr:col>3</xdr:col>
      <xdr:colOff>190500</xdr:colOff>
      <xdr:row>33</xdr:row>
      <xdr:rowOff>26504</xdr:rowOff>
    </xdr:to>
    <xdr:pic>
      <xdr:nvPicPr>
        <xdr:cNvPr id="6" name="Imagen 5" descr="Universidad de Bogotá Jorge Tadeo Lozano Logo PNG Vector (EPS) Free Download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463D0B-9637-4604-B763-FA3FEA303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171825"/>
          <a:ext cx="962025" cy="1045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752475</xdr:colOff>
      <xdr:row>34</xdr:row>
      <xdr:rowOff>38100</xdr:rowOff>
    </xdr:from>
    <xdr:to>
      <xdr:col>4</xdr:col>
      <xdr:colOff>104775</xdr:colOff>
      <xdr:row>39</xdr:row>
      <xdr:rowOff>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3E18D3FF-FE0A-44EE-B979-804895843801}"/>
            </a:ext>
          </a:extLst>
        </xdr:cNvPr>
        <xdr:cNvSpPr txBox="1"/>
      </xdr:nvSpPr>
      <xdr:spPr>
        <a:xfrm>
          <a:off x="752475" y="4419600"/>
          <a:ext cx="2400300" cy="990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2400" b="1">
              <a:solidFill>
                <a:schemeClr val="tx2"/>
              </a:solidFill>
            </a:rPr>
            <a:t>OFERTA</a:t>
          </a:r>
          <a:r>
            <a:rPr lang="es-CO" sz="2400" b="1" baseline="0">
              <a:solidFill>
                <a:schemeClr val="tx2"/>
              </a:solidFill>
            </a:rPr>
            <a:t> HISTÓRICA</a:t>
          </a:r>
          <a:endParaRPr lang="es-CO" sz="2400" b="1">
            <a:solidFill>
              <a:schemeClr val="tx2"/>
            </a:solidFill>
          </a:endParaRPr>
        </a:p>
      </xdr:txBody>
    </xdr:sp>
    <xdr:clientData/>
  </xdr:twoCellAnchor>
  <xdr:twoCellAnchor editAs="oneCell">
    <xdr:from>
      <xdr:col>4</xdr:col>
      <xdr:colOff>171450</xdr:colOff>
      <xdr:row>27</xdr:row>
      <xdr:rowOff>1</xdr:rowOff>
    </xdr:from>
    <xdr:to>
      <xdr:col>7</xdr:col>
      <xdr:colOff>161925</xdr:colOff>
      <xdr:row>33</xdr:row>
      <xdr:rowOff>94215</xdr:rowOff>
    </xdr:to>
    <xdr:pic>
      <xdr:nvPicPr>
        <xdr:cNvPr id="10" name="Imagen 9" descr="Sistema de gestión de almacén, computación en tiempo real, software  informático, almacén., diverso, texto, computadora png | PNGWi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75BDFDC-0812-4E3E-AA56-B08FDBDF1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10000" b="90000" l="10000" r="90000">
                      <a14:foregroundMark x1="51196" y1="52000" x2="51196" y2="52000"/>
                      <a14:foregroundMark x1="56957" y1="50400" x2="56957" y2="50400"/>
                      <a14:foregroundMark x1="59783" y1="39600" x2="59457" y2="52800"/>
                      <a14:foregroundMark x1="33043" y1="48400" x2="33043" y2="48400"/>
                      <a14:backgroundMark x1="36087" y1="40200" x2="36087" y2="402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3048001"/>
          <a:ext cx="2276475" cy="1237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123825</xdr:colOff>
      <xdr:row>34</xdr:row>
      <xdr:rowOff>9525</xdr:rowOff>
    </xdr:from>
    <xdr:to>
      <xdr:col>7</xdr:col>
      <xdr:colOff>238125</xdr:colOff>
      <xdr:row>39</xdr:row>
      <xdr:rowOff>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9FDB6600-CEB1-4D5B-B90A-1273C95D7DB1}"/>
            </a:ext>
          </a:extLst>
        </xdr:cNvPr>
        <xdr:cNvSpPr txBox="1"/>
      </xdr:nvSpPr>
      <xdr:spPr>
        <a:xfrm>
          <a:off x="3171825" y="4391025"/>
          <a:ext cx="2400300" cy="990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2400" b="1">
              <a:solidFill>
                <a:schemeClr val="tx2"/>
              </a:solidFill>
            </a:rPr>
            <a:t>OFERTA </a:t>
          </a:r>
          <a:r>
            <a:rPr lang="es-CO" sz="2400" b="1">
              <a:solidFill>
                <a:schemeClr val="tx2"/>
              </a:solidFill>
              <a:latin typeface="+mn-lt"/>
              <a:ea typeface="+mn-ea"/>
              <a:cs typeface="+mn-cs"/>
            </a:rPr>
            <a:t>GENERAL</a:t>
          </a:r>
          <a:r>
            <a:rPr lang="es-CO" sz="2400" b="1">
              <a:solidFill>
                <a:schemeClr val="tx2"/>
              </a:solidFill>
            </a:rPr>
            <a:t> </a:t>
          </a:r>
        </a:p>
      </xdr:txBody>
    </xdr:sp>
    <xdr:clientData/>
  </xdr:twoCellAnchor>
  <xdr:twoCellAnchor editAs="oneCell">
    <xdr:from>
      <xdr:col>11</xdr:col>
      <xdr:colOff>180975</xdr:colOff>
      <xdr:row>27</xdr:row>
      <xdr:rowOff>133350</xdr:rowOff>
    </xdr:from>
    <xdr:to>
      <xdr:col>12</xdr:col>
      <xdr:colOff>466725</xdr:colOff>
      <xdr:row>33</xdr:row>
      <xdr:rowOff>38100</xdr:rowOff>
    </xdr:to>
    <xdr:pic>
      <xdr:nvPicPr>
        <xdr:cNvPr id="13" name="Imagen 12" descr="Diploma y gorra de posgrado - Iconos gratis de educación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1B227FB-38B7-464C-94EC-6A020F360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2975" y="3181350"/>
          <a:ext cx="1047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238125</xdr:colOff>
      <xdr:row>28</xdr:row>
      <xdr:rowOff>99613</xdr:rowOff>
    </xdr:from>
    <xdr:to>
      <xdr:col>15</xdr:col>
      <xdr:colOff>514350</xdr:colOff>
      <xdr:row>33</xdr:row>
      <xdr:rowOff>114009</xdr:rowOff>
    </xdr:to>
    <xdr:pic>
      <xdr:nvPicPr>
        <xdr:cNvPr id="14" name="Imagen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3F86663-2CAF-48C3-AD8F-405FB6016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906125" y="3338113"/>
          <a:ext cx="1038225" cy="966896"/>
        </a:xfrm>
        <a:prstGeom prst="rect">
          <a:avLst/>
        </a:prstGeom>
      </xdr:spPr>
    </xdr:pic>
    <xdr:clientData/>
  </xdr:twoCellAnchor>
  <xdr:twoCellAnchor>
    <xdr:from>
      <xdr:col>13</xdr:col>
      <xdr:colOff>476250</xdr:colOff>
      <xdr:row>34</xdr:row>
      <xdr:rowOff>0</xdr:rowOff>
    </xdr:from>
    <xdr:to>
      <xdr:col>16</xdr:col>
      <xdr:colOff>276225</xdr:colOff>
      <xdr:row>40</xdr:row>
      <xdr:rowOff>38100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EFCC0C5-47E3-4E96-AB94-D1CC883EC07F}"/>
            </a:ext>
          </a:extLst>
        </xdr:cNvPr>
        <xdr:cNvSpPr txBox="1"/>
      </xdr:nvSpPr>
      <xdr:spPr>
        <a:xfrm>
          <a:off x="10382250" y="4381500"/>
          <a:ext cx="2085975" cy="1371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2400" b="1">
              <a:solidFill>
                <a:schemeClr val="tx2"/>
              </a:solidFill>
            </a:rPr>
            <a:t>PROGRAMAS</a:t>
          </a:r>
        </a:p>
        <a:p>
          <a:pPr algn="ctr"/>
          <a:r>
            <a:rPr lang="es-CO" sz="2400" b="1">
              <a:solidFill>
                <a:schemeClr val="tx2"/>
              </a:solidFill>
            </a:rPr>
            <a:t>ACREDITADOS</a:t>
          </a:r>
        </a:p>
      </xdr:txBody>
    </xdr:sp>
    <xdr:clientData/>
  </xdr:twoCellAnchor>
  <xdr:twoCellAnchor editAs="oneCell">
    <xdr:from>
      <xdr:col>7</xdr:col>
      <xdr:colOff>727075</xdr:colOff>
      <xdr:row>0</xdr:row>
      <xdr:rowOff>0</xdr:rowOff>
    </xdr:from>
    <xdr:to>
      <xdr:col>11</xdr:col>
      <xdr:colOff>107950</xdr:colOff>
      <xdr:row>8</xdr:row>
      <xdr:rowOff>75503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3E986998-3D96-4D4E-B60F-406349368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061075" y="0"/>
          <a:ext cx="2428875" cy="1599503"/>
        </a:xfrm>
        <a:prstGeom prst="rect">
          <a:avLst/>
        </a:prstGeom>
      </xdr:spPr>
    </xdr:pic>
    <xdr:clientData/>
  </xdr:twoCellAnchor>
  <xdr:twoCellAnchor editAs="oneCell">
    <xdr:from>
      <xdr:col>3</xdr:col>
      <xdr:colOff>200037</xdr:colOff>
      <xdr:row>22</xdr:row>
      <xdr:rowOff>80700</xdr:rowOff>
    </xdr:from>
    <xdr:to>
      <xdr:col>4</xdr:col>
      <xdr:colOff>173301</xdr:colOff>
      <xdr:row>25</xdr:row>
      <xdr:rowOff>95250</xdr:rowOff>
    </xdr:to>
    <xdr:pic>
      <xdr:nvPicPr>
        <xdr:cNvPr id="17" name="Imagen 16" descr="Click PNG Transparent Images Free Download | Vector Files ...">
          <a:extLst>
            <a:ext uri="{FF2B5EF4-FFF2-40B4-BE49-F238E27FC236}">
              <a16:creationId xmlns:a16="http://schemas.microsoft.com/office/drawing/2014/main" id="{575124D3-A0F2-45D2-865E-6C5ADAD1C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37" y="4557450"/>
          <a:ext cx="735264" cy="72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1371600</xdr:colOff>
      <xdr:row>7</xdr:row>
      <xdr:rowOff>142875</xdr:rowOff>
    </xdr:from>
    <xdr:to>
      <xdr:col>6</xdr:col>
      <xdr:colOff>12182</xdr:colOff>
      <xdr:row>10</xdr:row>
      <xdr:rowOff>111064</xdr:rowOff>
    </xdr:to>
    <xdr:pic>
      <xdr:nvPicPr>
        <xdr:cNvPr id="2" name="1 Imagen" descr="a color horizontal letras blancas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86650" y="142875"/>
          <a:ext cx="1497" cy="617250"/>
        </a:xfrm>
        <a:prstGeom prst="rect">
          <a:avLst/>
        </a:prstGeom>
      </xdr:spPr>
    </xdr:pic>
    <xdr:clientData/>
  </xdr:twoCellAnchor>
  <xdr:twoCellAnchor>
    <xdr:from>
      <xdr:col>2</xdr:col>
      <xdr:colOff>264582</xdr:colOff>
      <xdr:row>26</xdr:row>
      <xdr:rowOff>78316</xdr:rowOff>
    </xdr:from>
    <xdr:to>
      <xdr:col>14</xdr:col>
      <xdr:colOff>296334</xdr:colOff>
      <xdr:row>42</xdr:row>
      <xdr:rowOff>179917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0C47742-60DE-405D-8C39-C8D1CEEDDD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338667</xdr:colOff>
      <xdr:row>43</xdr:row>
      <xdr:rowOff>31750</xdr:rowOff>
    </xdr:from>
    <xdr:to>
      <xdr:col>14</xdr:col>
      <xdr:colOff>317501</xdr:colOff>
      <xdr:row>59</xdr:row>
      <xdr:rowOff>16933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79103EE-7286-4459-B5F5-B7D1F8BF2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17</xdr:col>
      <xdr:colOff>42334</xdr:colOff>
      <xdr:row>0</xdr:row>
      <xdr:rowOff>137584</xdr:rowOff>
    </xdr:from>
    <xdr:to>
      <xdr:col>18</xdr:col>
      <xdr:colOff>190501</xdr:colOff>
      <xdr:row>5</xdr:row>
      <xdr:rowOff>6488</xdr:rowOff>
    </xdr:to>
    <xdr:pic>
      <xdr:nvPicPr>
        <xdr:cNvPr id="14" name="Imagen 13" descr="Volver flecha - Iconos gratis de web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B4D373-3A88-49EC-AF07-C852DD431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2417" y="137584"/>
          <a:ext cx="687917" cy="694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54768</xdr:colOff>
      <xdr:row>45</xdr:row>
      <xdr:rowOff>123824</xdr:rowOff>
    </xdr:from>
    <xdr:to>
      <xdr:col>11</xdr:col>
      <xdr:colOff>559593</xdr:colOff>
      <xdr:row>61</xdr:row>
      <xdr:rowOff>71437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B1501885-CA84-453E-9B7A-AC6185BDBC8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5</xdr:col>
      <xdr:colOff>2379</xdr:colOff>
      <xdr:row>23</xdr:row>
      <xdr:rowOff>107156</xdr:rowOff>
    </xdr:from>
    <xdr:to>
      <xdr:col>11</xdr:col>
      <xdr:colOff>452436</xdr:colOff>
      <xdr:row>43</xdr:row>
      <xdr:rowOff>119062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6AD616D-6C91-40D1-9A49-3B7556461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866775</xdr:colOff>
      <xdr:row>6</xdr:row>
      <xdr:rowOff>42863</xdr:rowOff>
    </xdr:from>
    <xdr:to>
      <xdr:col>9</xdr:col>
      <xdr:colOff>209550</xdr:colOff>
      <xdr:row>22</xdr:row>
      <xdr:rowOff>100013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A7ED87B-10C8-42C4-ABCC-72D804B51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650082</xdr:colOff>
      <xdr:row>6</xdr:row>
      <xdr:rowOff>230982</xdr:rowOff>
    </xdr:from>
    <xdr:to>
      <xdr:col>15</xdr:col>
      <xdr:colOff>650082</xdr:colOff>
      <xdr:row>22</xdr:row>
      <xdr:rowOff>121444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657841E-3DE9-48E4-93C3-2D8E6601F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17</xdr:col>
      <xdr:colOff>357187</xdr:colOff>
      <xdr:row>3</xdr:row>
      <xdr:rowOff>142875</xdr:rowOff>
    </xdr:from>
    <xdr:to>
      <xdr:col>18</xdr:col>
      <xdr:colOff>283104</xdr:colOff>
      <xdr:row>6</xdr:row>
      <xdr:rowOff>118142</xdr:rowOff>
    </xdr:to>
    <xdr:pic>
      <xdr:nvPicPr>
        <xdr:cNvPr id="6" name="Imagen 5" descr="Volver flecha - Iconos gratis de web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1C40C8D-B801-48D2-A473-20EC16403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4312" y="952500"/>
          <a:ext cx="687917" cy="689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130968</xdr:colOff>
      <xdr:row>1</xdr:row>
      <xdr:rowOff>130969</xdr:rowOff>
    </xdr:from>
    <xdr:to>
      <xdr:col>3</xdr:col>
      <xdr:colOff>866232</xdr:colOff>
      <xdr:row>4</xdr:row>
      <xdr:rowOff>145519</xdr:rowOff>
    </xdr:to>
    <xdr:pic>
      <xdr:nvPicPr>
        <xdr:cNvPr id="7" name="Imagen 6" descr="Click PNG Transparent Images Free Download | Vector Files ...">
          <a:extLst>
            <a:ext uri="{FF2B5EF4-FFF2-40B4-BE49-F238E27FC236}">
              <a16:creationId xmlns:a16="http://schemas.microsoft.com/office/drawing/2014/main" id="{C14F7248-94FE-40CB-BBE1-4DF83BB95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7" y="559594"/>
          <a:ext cx="735264" cy="72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1</xdr:rowOff>
    </xdr:from>
    <xdr:to>
      <xdr:col>3</xdr:col>
      <xdr:colOff>59531</xdr:colOff>
      <xdr:row>10</xdr:row>
      <xdr:rowOff>32127</xdr:rowOff>
    </xdr:to>
    <xdr:pic>
      <xdr:nvPicPr>
        <xdr:cNvPr id="9" name="Imagen 8" descr="Click PNG Transparent Images Free Download | Vector Files ...">
          <a:extLst>
            <a:ext uri="{FF2B5EF4-FFF2-40B4-BE49-F238E27FC236}">
              <a16:creationId xmlns:a16="http://schemas.microsoft.com/office/drawing/2014/main" id="{F356D318-8581-4427-87E0-45602593C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5531" y="2119314"/>
          <a:ext cx="416719" cy="413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59531</xdr:colOff>
      <xdr:row>48</xdr:row>
      <xdr:rowOff>32126</xdr:rowOff>
    </xdr:to>
    <xdr:pic>
      <xdr:nvPicPr>
        <xdr:cNvPr id="10" name="Imagen 9" descr="Click PNG Transparent Images Free Download | Vector Files ...">
          <a:extLst>
            <a:ext uri="{FF2B5EF4-FFF2-40B4-BE49-F238E27FC236}">
              <a16:creationId xmlns:a16="http://schemas.microsoft.com/office/drawing/2014/main" id="{48641FB6-0471-4972-B58E-8675595F0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5531" y="9405938"/>
          <a:ext cx="416719" cy="413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352425</xdr:colOff>
      <xdr:row>1</xdr:row>
      <xdr:rowOff>85725</xdr:rowOff>
    </xdr:from>
    <xdr:to>
      <xdr:col>9</xdr:col>
      <xdr:colOff>297392</xdr:colOff>
      <xdr:row>4</xdr:row>
      <xdr:rowOff>289592</xdr:rowOff>
    </xdr:to>
    <xdr:pic>
      <xdr:nvPicPr>
        <xdr:cNvPr id="9" name="Imagen 8" descr="Volver flecha - Iconos gratis de 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ED254D-04C9-41F1-8A50-69891ACC7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7825" y="247650"/>
          <a:ext cx="687917" cy="689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600075</xdr:colOff>
      <xdr:row>0</xdr:row>
      <xdr:rowOff>95250</xdr:rowOff>
    </xdr:from>
    <xdr:to>
      <xdr:col>9</xdr:col>
      <xdr:colOff>336483</xdr:colOff>
      <xdr:row>4</xdr:row>
      <xdr:rowOff>12633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071657-C656-4DDA-AB10-F7BFDF38B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96550" y="95250"/>
          <a:ext cx="688908" cy="6889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238125</xdr:colOff>
      <xdr:row>1</xdr:row>
      <xdr:rowOff>190500</xdr:rowOff>
    </xdr:from>
    <xdr:to>
      <xdr:col>6</xdr:col>
      <xdr:colOff>346008</xdr:colOff>
      <xdr:row>4</xdr:row>
      <xdr:rowOff>317433</xdr:rowOff>
    </xdr:to>
    <xdr:pic>
      <xdr:nvPicPr>
        <xdr:cNvPr id="10" name="Imagen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816AD5-7A30-4CB9-ACF6-F6283F01F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14950" y="352425"/>
          <a:ext cx="688908" cy="68890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26</xdr:row>
      <xdr:rowOff>144807</xdr:rowOff>
    </xdr:from>
    <xdr:ext cx="2690224" cy="280205"/>
    <xdr:sp macro="" textlink="">
      <xdr:nvSpPr>
        <xdr:cNvPr id="2" name="1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23850" y="4669182"/>
          <a:ext cx="2690224" cy="28020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es-CO"/>
            <a:t>• </a:t>
          </a:r>
          <a:r>
            <a:rPr lang="es-ES" sz="11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cupos por programas </a:t>
          </a:r>
          <a:r>
            <a:rPr lang="es-E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académicos</a:t>
          </a:r>
          <a:endParaRPr lang="es-ES" sz="11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oneCellAnchor>
    <xdr:from>
      <xdr:col>1</xdr:col>
      <xdr:colOff>0</xdr:colOff>
      <xdr:row>14</xdr:row>
      <xdr:rowOff>133085</xdr:rowOff>
    </xdr:from>
    <xdr:ext cx="3734805" cy="264560"/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314325" y="2638160"/>
          <a:ext cx="3734805" cy="26456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CO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• </a:t>
          </a:r>
          <a:r>
            <a:rPr lang="es-ES" sz="11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INSCRITOS EN PROGRAMAS DE PREGRADO SEGÚN</a:t>
          </a:r>
          <a:r>
            <a:rPr lang="es-ES" sz="11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GÉNERO</a:t>
          </a:r>
          <a:endParaRPr lang="es-ES" sz="11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oneCellAnchor>
    <xdr:from>
      <xdr:col>1</xdr:col>
      <xdr:colOff>19050</xdr:colOff>
      <xdr:row>20</xdr:row>
      <xdr:rowOff>126181</xdr:rowOff>
    </xdr:from>
    <xdr:ext cx="2790829" cy="264560"/>
    <xdr:sp macro="" textlink="">
      <xdr:nvSpPr>
        <xdr:cNvPr id="5" name="4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333375" y="3640906"/>
          <a:ext cx="2790829" cy="26456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es-CO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• </a:t>
          </a:r>
          <a:r>
            <a:rPr lang="es-ES" sz="11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Admitidos</a:t>
          </a:r>
          <a:r>
            <a:rPr lang="es-ES" sz="11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en programas de pregado</a:t>
          </a:r>
          <a:endParaRPr lang="es-ES" sz="11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oneCellAnchor>
    <xdr:from>
      <xdr:col>1</xdr:col>
      <xdr:colOff>0</xdr:colOff>
      <xdr:row>32</xdr:row>
      <xdr:rowOff>139355</xdr:rowOff>
    </xdr:from>
    <xdr:ext cx="4281237" cy="264560"/>
    <xdr:sp macro="" textlink="">
      <xdr:nvSpPr>
        <xdr:cNvPr id="7" name="6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314325" y="5673380"/>
          <a:ext cx="4281237" cy="26456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es-CO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• </a:t>
          </a:r>
          <a:r>
            <a:rPr lang="es-ES" sz="11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matriculados por primera vez en programas de pregrado</a:t>
          </a:r>
          <a:endParaRPr lang="es-ES" sz="11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oneCellAnchor>
    <xdr:from>
      <xdr:col>1</xdr:col>
      <xdr:colOff>13067</xdr:colOff>
      <xdr:row>38</xdr:row>
      <xdr:rowOff>133350</xdr:rowOff>
    </xdr:from>
    <xdr:ext cx="3327834" cy="264560"/>
    <xdr:sp macro="" textlink="">
      <xdr:nvSpPr>
        <xdr:cNvPr id="11" name="10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327392" y="6677025"/>
          <a:ext cx="3327834" cy="26456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es-CO" sz="11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+mn-lt"/>
              <a:ea typeface="+mn-ea"/>
              <a:cs typeface="+mn-cs"/>
            </a:rPr>
            <a:t>• </a:t>
          </a:r>
          <a:r>
            <a:rPr lang="es-ES" sz="11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matrícula</a:t>
          </a:r>
          <a:r>
            <a:rPr lang="es-ES" sz="11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total en programas de pregrado</a:t>
          </a:r>
          <a:endParaRPr lang="es-ES" sz="11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oneCellAnchor>
    <xdr:from>
      <xdr:col>1</xdr:col>
      <xdr:colOff>3542</xdr:colOff>
      <xdr:row>44</xdr:row>
      <xdr:rowOff>142356</xdr:rowOff>
    </xdr:from>
    <xdr:ext cx="3341684" cy="264560"/>
    <xdr:sp macro="" textlink="">
      <xdr:nvSpPr>
        <xdr:cNvPr id="12" name="11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317867" y="7695681"/>
          <a:ext cx="3341684" cy="26456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es-CO" sz="11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+mn-lt"/>
              <a:ea typeface="+mn-ea"/>
              <a:cs typeface="+mn-cs"/>
            </a:rPr>
            <a:t>• </a:t>
          </a:r>
          <a:r>
            <a:rPr lang="es-ES" sz="11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matrícula total en programas de posgrado</a:t>
          </a:r>
        </a:p>
      </xdr:txBody>
    </xdr:sp>
    <xdr:clientData/>
  </xdr:oneCellAnchor>
  <xdr:oneCellAnchor>
    <xdr:from>
      <xdr:col>0</xdr:col>
      <xdr:colOff>295275</xdr:colOff>
      <xdr:row>7</xdr:row>
      <xdr:rowOff>142875</xdr:rowOff>
    </xdr:from>
    <xdr:ext cx="2019142" cy="264560"/>
    <xdr:sp macro="" textlink="">
      <xdr:nvSpPr>
        <xdr:cNvPr id="13" name="12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295275" y="1314450"/>
          <a:ext cx="2019142" cy="26456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es-CO" sz="11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+mn-lt"/>
              <a:ea typeface="+mn-ea"/>
              <a:cs typeface="+mn-cs"/>
            </a:rPr>
            <a:t>• </a:t>
          </a:r>
          <a:r>
            <a:rPr lang="es-ES" sz="11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deserción por</a:t>
          </a:r>
          <a:r>
            <a:rPr lang="es-ES" sz="11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programa</a:t>
          </a:r>
          <a:endParaRPr lang="es-ES" sz="11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oneCellAnchor>
    <xdr:from>
      <xdr:col>0</xdr:col>
      <xdr:colOff>285750</xdr:colOff>
      <xdr:row>0</xdr:row>
      <xdr:rowOff>133350</xdr:rowOff>
    </xdr:from>
    <xdr:ext cx="2055627" cy="280205"/>
    <xdr:sp macro="" textlink="">
      <xdr:nvSpPr>
        <xdr:cNvPr id="14" name="13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285750" y="133350"/>
          <a:ext cx="2055627" cy="28020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es-CO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• </a:t>
          </a:r>
          <a:r>
            <a:rPr lang="es-E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PROGRAMAS ACADÉMICOS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4992.465674999999" createdVersion="6" refreshedVersion="6" minRefreshableVersion="3" recordCount="118" xr:uid="{B5F0F0AE-86A6-4911-AD10-237951E1A9DB}">
  <cacheSource type="worksheet">
    <worksheetSource ref="A1:L119" sheet="Hoja1"/>
  </cacheSource>
  <cacheFields count="12">
    <cacheField name="No." numFmtId="0">
      <sharedItems containsSemiMixedTypes="0" containsString="0" containsNumber="1" containsInteger="1" minValue="1" maxValue="118"/>
    </cacheField>
    <cacheField name="Nombre del Programa" numFmtId="0">
      <sharedItems/>
    </cacheField>
    <cacheField name="Código SNIES" numFmtId="0">
      <sharedItems containsSemiMixedTypes="0" containsString="0" containsNumber="1" containsInteger="1" minValue="1143" maxValue="111210"/>
    </cacheField>
    <cacheField name="Facultad" numFmtId="0">
      <sharedItems count="5">
        <s v="FAD"/>
        <s v="FCEA"/>
        <s v="FCNI"/>
        <s v="FCS"/>
        <s v="Cartagena"/>
      </sharedItems>
    </cacheField>
    <cacheField name="Estado del Programa (1. No Acreditable, 2. Acreditable, 3. Acreditado)" numFmtId="0">
      <sharedItems/>
    </cacheField>
    <cacheField name="Nivel de formación (1. Tecnico Profesional, 2. Tecnologo, Profesional Universitario, Especialidad Universitaria, 5. Especialidad Medico Quirurgica, Maestria de profundización o de investigación , Doctorado)" numFmtId="0">
      <sharedItems count="7">
        <s v="Profesional"/>
        <s v="Maestria"/>
        <s v="Doctorado"/>
        <s v="Especialización"/>
        <s v="Especialidad Universitaria" u="1"/>
        <s v="Profesional Universitario" u="1"/>
        <s v="Maestria de profundización o de investigación" u="1"/>
      </sharedItems>
    </cacheField>
    <cacheField name="Lugares de desarrollo (municipio)" numFmtId="0">
      <sharedItems count="7">
        <s v="BOGOTÁ"/>
        <s v="PASTO"/>
        <s v="NEIVA"/>
        <s v="CÚCUTA"/>
        <s v="ARMENIA"/>
        <s v="CARTAGENA"/>
        <s v="SANTA MARTA"/>
      </sharedItems>
    </cacheField>
    <cacheField name="Modalidad (1. Presencial, 2. A distancia, 3. Virtual, 4. Combinada) " numFmtId="0">
      <sharedItems/>
    </cacheField>
    <cacheField name="Registro Único (SI/NO)" numFmtId="0">
      <sharedItems containsBlank="1"/>
    </cacheField>
    <cacheField name="No. de última Resolución - Dependiendo del estado del programa (AAC o RC)" numFmtId="0">
      <sharedItems containsSemiMixedTypes="0" containsString="0" containsNumber="1" containsInteger="1" minValue="1160" maxValue="23695"/>
    </cacheField>
    <cacheField name="Fecha de Resolución - Dependiendo del estado del programa (AAC o RC)" numFmtId="0">
      <sharedItems containsSemiMixedTypes="0" containsDate="1" containsString="0" containsMixedTypes="1" minDate="2014-02-19T00:00:00" maxDate="2019-12-19T00:00:00"/>
    </cacheField>
    <cacheField name="Vigencia - Dependiendo del estado del programa (AAC o RC)" numFmtId="0">
      <sharedItems containsMixedTypes="1" containsNumber="1" minValue="4" maxValue="8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8">
  <r>
    <n v="1"/>
    <s v="Arquitectura"/>
    <n v="55163"/>
    <x v="0"/>
    <s v="3. Acreditado"/>
    <x v="0"/>
    <x v="0"/>
    <s v="1. Presencial"/>
    <s v="NO"/>
    <n v="19162"/>
    <d v="2016-09-30T00:00:00"/>
    <n v="5"/>
  </r>
  <r>
    <n v="2"/>
    <s v="Artes Plásticas"/>
    <n v="91121"/>
    <x v="0"/>
    <s v="3. Acreditado"/>
    <x v="0"/>
    <x v="0"/>
    <s v="1. Presencial"/>
    <s v="NO"/>
    <n v="2114"/>
    <d v="2022-02-25T00:00:00"/>
    <n v="7"/>
  </r>
  <r>
    <n v="3"/>
    <s v="Diseño Gráfico"/>
    <n v="1143"/>
    <x v="0"/>
    <s v="3. Acreditado"/>
    <x v="0"/>
    <x v="0"/>
    <s v="1. Presencial"/>
    <s v="NO"/>
    <n v="23034"/>
    <d v="2021-11-30T00:00:00"/>
    <n v="6"/>
  </r>
  <r>
    <n v="4"/>
    <s v="Diseño Industrial"/>
    <n v="1144"/>
    <x v="0"/>
    <s v="3. Acreditado"/>
    <x v="0"/>
    <x v="0"/>
    <s v="1. Presencial"/>
    <s v="NO"/>
    <n v="5238"/>
    <n v="44746"/>
    <n v="7"/>
  </r>
  <r>
    <n v="5"/>
    <s v="Publicidad"/>
    <n v="1146"/>
    <x v="0"/>
    <s v="3. Acreditado"/>
    <x v="0"/>
    <x v="0"/>
    <s v="1. Presencial"/>
    <s v="NO"/>
    <n v="2315"/>
    <n v="44564"/>
    <n v="4"/>
  </r>
  <r>
    <n v="6"/>
    <s v="Diseño y Gestión de la Moda"/>
    <n v="102914"/>
    <x v="0"/>
    <s v="2. Acreditable"/>
    <x v="0"/>
    <x v="0"/>
    <s v="1. Presencial"/>
    <s v="NO"/>
    <n v="17051"/>
    <n v="44478"/>
    <n v="7"/>
  </r>
  <r>
    <n v="7"/>
    <s v="Diseño Interactivo"/>
    <n v="103276"/>
    <x v="0"/>
    <s v="1. No Acreditable"/>
    <x v="0"/>
    <x v="0"/>
    <s v="1. Presencial"/>
    <s v="NO"/>
    <n v="17052"/>
    <n v="44478"/>
    <n v="7"/>
  </r>
  <r>
    <n v="8"/>
    <s v="Realización en Animación"/>
    <n v="105862"/>
    <x v="0"/>
    <s v="1. No Acreditable"/>
    <x v="0"/>
    <x v="0"/>
    <s v="1. Presencial"/>
    <s v="NO"/>
    <n v="19043"/>
    <d v="2016-09-30T00:00:00"/>
    <n v="7"/>
  </r>
  <r>
    <n v="9"/>
    <s v="Administración de Empresas"/>
    <n v="1152"/>
    <x v="1"/>
    <s v="3. Acreditado"/>
    <x v="0"/>
    <x v="0"/>
    <s v="1. Presencial"/>
    <s v="NO"/>
    <n v="17747"/>
    <d v="2018-11-15T00:00:00"/>
    <n v="6"/>
  </r>
  <r>
    <n v="10"/>
    <s v="Comercio Internacional y Finanzas"/>
    <n v="104238"/>
    <x v="1"/>
    <s v="3. Acreditado"/>
    <x v="0"/>
    <x v="0"/>
    <s v="1. Presencial"/>
    <s v="NO"/>
    <n v="18059"/>
    <d v="2020-09-28T00:00:00"/>
    <n v="6"/>
  </r>
  <r>
    <n v="11"/>
    <s v="Contaduría Pública"/>
    <n v="1155"/>
    <x v="1"/>
    <s v="2. Acreditable"/>
    <x v="0"/>
    <x v="0"/>
    <s v="1. Presencial"/>
    <s v="NO"/>
    <n v="15649"/>
    <d v="2019-12-18T00:00:00"/>
    <n v="7"/>
  </r>
  <r>
    <n v="12"/>
    <s v="Economía"/>
    <n v="1149"/>
    <x v="1"/>
    <s v="3. Acreditado"/>
    <x v="0"/>
    <x v="0"/>
    <s v="1. Presencial"/>
    <s v="NO"/>
    <n v="9922"/>
    <d v="2018-06-19T00:00:00"/>
    <n v="6"/>
  </r>
  <r>
    <n v="13"/>
    <s v="Mercadeo"/>
    <n v="1151"/>
    <x v="1"/>
    <s v="3. Acreditado"/>
    <x v="0"/>
    <x v="0"/>
    <s v="1. Presencial"/>
    <s v="NO"/>
    <n v="11560"/>
    <d v="2018-07-17T00:00:00"/>
    <n v="6"/>
  </r>
  <r>
    <n v="14"/>
    <s v="Mercadeo (virtual) – EDUPOL"/>
    <n v="105520"/>
    <x v="1"/>
    <s v="1. No Acreditable"/>
    <x v="0"/>
    <x v="0"/>
    <s v="3. Virtual"/>
    <s v="NO"/>
    <n v="8404"/>
    <d v="2016-04-28T00:00:00"/>
    <n v="8.5"/>
  </r>
  <r>
    <n v="15"/>
    <s v="Administración Empresas Agropecuarias (virtual) – EDUPOL"/>
    <n v="105713"/>
    <x v="1"/>
    <s v="1. No Acreditable"/>
    <x v="0"/>
    <x v="0"/>
    <s v="3. Virtual"/>
    <s v="NO"/>
    <n v="14949"/>
    <d v="2016-07-22T00:00:00"/>
    <n v="7"/>
  </r>
  <r>
    <n v="16"/>
    <s v="Biología Ambiental"/>
    <n v="11185"/>
    <x v="2"/>
    <s v="3. Acreditado"/>
    <x v="0"/>
    <x v="0"/>
    <s v="1. Presencial"/>
    <s v="NO"/>
    <n v="17481"/>
    <d v="2016-08-30T00:00:00"/>
    <n v="5"/>
  </r>
  <r>
    <n v="17"/>
    <s v="Biología Marina"/>
    <n v="1158"/>
    <x v="2"/>
    <s v="3. Acreditado"/>
    <x v="0"/>
    <x v="0"/>
    <s v="1. Presencial"/>
    <s v="NO"/>
    <n v="13228"/>
    <d v="2020-07-17T00:00:00"/>
    <n v="6"/>
  </r>
  <r>
    <n v="18"/>
    <s v="Ingeniería de Alimentos"/>
    <n v="1156"/>
    <x v="2"/>
    <s v="3. Acreditado"/>
    <x v="0"/>
    <x v="0"/>
    <s v="1. Presencial"/>
    <s v="NO"/>
    <n v="3991"/>
    <n v="43803"/>
    <n v="8.5"/>
  </r>
  <r>
    <n v="19"/>
    <s v="Ingeniería de Sistemas"/>
    <n v="55016"/>
    <x v="2"/>
    <s v="2. Acreditable"/>
    <x v="0"/>
    <x v="0"/>
    <s v="1. Presencial"/>
    <s v="NO"/>
    <n v="17408"/>
    <d v="2016-08-30T00:00:00"/>
    <n v="7"/>
  </r>
  <r>
    <n v="20"/>
    <s v="Ingeniería Industrial"/>
    <n v="54861"/>
    <x v="2"/>
    <s v="2. Acreditable"/>
    <x v="0"/>
    <x v="0"/>
    <s v="1. Presencial"/>
    <s v="NO"/>
    <n v="10904"/>
    <n v="42375"/>
    <n v="7"/>
  </r>
  <r>
    <n v="21"/>
    <s v="Ingeniería Química"/>
    <n v="54685"/>
    <x v="2"/>
    <s v="2. Acreditable"/>
    <x v="0"/>
    <x v="0"/>
    <s v="1. Presencial"/>
    <s v="NO"/>
    <n v="5953"/>
    <d v="2016-03-31T00:00:00"/>
    <n v="7"/>
  </r>
  <r>
    <n v="22"/>
    <s v="Ingeniería en Automatización"/>
    <n v="103334"/>
    <x v="2"/>
    <s v="1. No Acreditable"/>
    <x v="0"/>
    <x v="0"/>
    <s v="1. Presencial"/>
    <s v="NO"/>
    <n v="23676"/>
    <n v="44481"/>
    <n v="7"/>
  </r>
  <r>
    <n v="23"/>
    <s v="Ingeniería Ambiental "/>
    <n v="104787"/>
    <x v="2"/>
    <s v="1. No Acreditable"/>
    <x v="0"/>
    <x v="0"/>
    <s v="1. Presencial"/>
    <s v="NO"/>
    <n v="3716"/>
    <d v="2022-03-18T00:00:00"/>
    <n v="7"/>
  </r>
  <r>
    <n v="24"/>
    <s v="Cine y Televisión "/>
    <n v="108224"/>
    <x v="3"/>
    <s v="2. Acreditable"/>
    <x v="0"/>
    <x v="0"/>
    <s v="1. Presencial"/>
    <s v="NO"/>
    <n v="4259"/>
    <d v="2019-04-25T00:00:00"/>
    <n v="7"/>
  </r>
  <r>
    <n v="25"/>
    <s v="Relaciones Internacionales"/>
    <n v="1148"/>
    <x v="3"/>
    <s v="3. Acreditado"/>
    <x v="0"/>
    <x v="0"/>
    <s v="1. Presencial"/>
    <s v="NO"/>
    <n v="1434"/>
    <n v="42796"/>
    <n v="4.5"/>
  </r>
  <r>
    <n v="26"/>
    <s v="Comunicación Social - Periodismo"/>
    <n v="1147"/>
    <x v="3"/>
    <s v="3. Acreditado"/>
    <x v="0"/>
    <x v="0"/>
    <s v="1. Presencial"/>
    <s v="NO"/>
    <n v="4623"/>
    <d v="2018-03-21T00:00:00"/>
    <n v="4"/>
  </r>
  <r>
    <n v="27"/>
    <s v="Ciencia Política y Gobierno"/>
    <n v="90981"/>
    <x v="3"/>
    <s v="2. Acreditable"/>
    <x v="0"/>
    <x v="0"/>
    <s v="1. Presencial"/>
    <s v="NO"/>
    <n v="1160"/>
    <d v="2017-01-31T00:00:00"/>
    <n v="7"/>
  </r>
  <r>
    <n v="28"/>
    <s v="Derecho"/>
    <n v="4467"/>
    <x v="3"/>
    <s v="3. Acreditado"/>
    <x v="0"/>
    <x v="0"/>
    <s v="1. Presencial"/>
    <s v="NO"/>
    <n v="18058"/>
    <d v="2020-09-28T00:00:00"/>
    <n v="6"/>
  </r>
  <r>
    <n v="29"/>
    <s v="Historía del Arte"/>
    <n v="55031"/>
    <x v="3"/>
    <s v="2. Acreditable"/>
    <x v="0"/>
    <x v="0"/>
    <s v="1. Presencial"/>
    <s v="NO"/>
    <n v="10910"/>
    <n v="42375"/>
    <n v="7"/>
  </r>
  <r>
    <n v="30"/>
    <s v="Estudios Literarios y Edición"/>
    <n v="106133"/>
    <x v="3"/>
    <s v="1. No Acreditable"/>
    <x v="0"/>
    <x v="0"/>
    <s v="1. Presencial"/>
    <s v="NO"/>
    <n v="2398"/>
    <d v="2017-02-21T00:00:00"/>
    <n v="7"/>
  </r>
  <r>
    <n v="31"/>
    <s v="Fotografía"/>
    <n v="107238"/>
    <x v="0"/>
    <s v="1. No Acreditable"/>
    <x v="0"/>
    <x v="0"/>
    <s v="1. Presencial"/>
    <s v="NO"/>
    <n v="12462"/>
    <n v="43108"/>
    <n v="7"/>
  </r>
  <r>
    <n v="32"/>
    <s v="Ingeniería en Energía"/>
    <n v="107513"/>
    <x v="2"/>
    <s v="1. No Acreditable"/>
    <x v="0"/>
    <x v="0"/>
    <s v="1. Presencial"/>
    <s v="NO"/>
    <n v="17563"/>
    <n v="43323"/>
    <n v="7"/>
  </r>
  <r>
    <n v="33"/>
    <s v="Agroecología"/>
    <n v="108296"/>
    <x v="2"/>
    <s v="1. No Acreditable"/>
    <x v="0"/>
    <x v="0"/>
    <s v="1. Presencial"/>
    <s v="NO"/>
    <n v="8924"/>
    <d v="2019-08-27T00:00:00"/>
    <n v="7"/>
  </r>
  <r>
    <n v="34"/>
    <s v="Banca y Finanzas"/>
    <n v="108948"/>
    <x v="1"/>
    <s v="1. No Acreditable"/>
    <x v="0"/>
    <x v="0"/>
    <s v="1. Presencial"/>
    <s v="NO"/>
    <n v="15847"/>
    <d v="2019-12-18T00:00:00"/>
    <n v="7"/>
  </r>
  <r>
    <n v="35"/>
    <s v="Modelado y Simulación Computacional"/>
    <n v="109144"/>
    <x v="2"/>
    <s v="1. No Acreditable"/>
    <x v="0"/>
    <x v="0"/>
    <s v="1. Presencial"/>
    <s v="NO"/>
    <n v="16958"/>
    <d v="2019-12-27T00:00:00"/>
    <n v="7"/>
  </r>
  <r>
    <n v="36"/>
    <s v="Maestría en Publicidad"/>
    <n v="101504"/>
    <x v="0"/>
    <s v="2. Acreditable"/>
    <x v="1"/>
    <x v="0"/>
    <s v="1. Presencial"/>
    <s v="NO"/>
    <n v="15276"/>
    <d v="2019-12-18T00:00:00"/>
    <n v="7"/>
  </r>
  <r>
    <n v="37"/>
    <s v="Maestría en Arquitectura"/>
    <n v="102903"/>
    <x v="0"/>
    <s v="1. No Acreditable"/>
    <x v="1"/>
    <x v="0"/>
    <s v="1. Presencial"/>
    <s v="NO"/>
    <n v="11909"/>
    <d v="2022-06-23T00:00:00"/>
    <n v="7"/>
  </r>
  <r>
    <n v="38"/>
    <s v="Maestría en Creación Artística"/>
    <n v="108333"/>
    <x v="0"/>
    <s v="1. No Acreditable"/>
    <x v="1"/>
    <x v="0"/>
    <s v="1. Presencial"/>
    <s v="NO"/>
    <n v="6435"/>
    <d v="2022-04-22T00:00:00"/>
    <n v="7"/>
  </r>
  <r>
    <n v="39"/>
    <s v="Maestría en Gestión del Diseño"/>
    <n v="105463"/>
    <x v="0"/>
    <s v="1. No Acreditable"/>
    <x v="1"/>
    <x v="0"/>
    <s v="1. Presencial"/>
    <s v="NO"/>
    <n v="5913"/>
    <d v="2016-03-31T00:00:00"/>
    <n v="7"/>
  </r>
  <r>
    <n v="40"/>
    <s v="Maestría en Comercio Internacional"/>
    <n v="103479"/>
    <x v="1"/>
    <s v="1. No Acreditable"/>
    <x v="1"/>
    <x v="0"/>
    <s v="1. Presencial"/>
    <s v="NO"/>
    <n v="16268"/>
    <n v="43839"/>
    <n v="7"/>
  </r>
  <r>
    <n v="41"/>
    <s v="Maestría en Economía"/>
    <n v="104669"/>
    <x v="1"/>
    <s v="1. No Acreditable"/>
    <x v="1"/>
    <x v="0"/>
    <s v="1. Presencial"/>
    <s v="NO"/>
    <n v="23695"/>
    <n v="44481"/>
    <n v="7"/>
  </r>
  <r>
    <n v="42"/>
    <s v="Maestría en Gestión y Políticas de Salud"/>
    <n v="104670"/>
    <x v="1"/>
    <s v="1. No Acreditable"/>
    <x v="1"/>
    <x v="0"/>
    <s v="1. Presencial"/>
    <s v="NO"/>
    <n v="6436"/>
    <d v="2022-04-22T00:00:00"/>
    <n v="7"/>
  </r>
  <r>
    <n v="43"/>
    <s v="Maestría en Ciencias Ambientales"/>
    <n v="20921"/>
    <x v="2"/>
    <s v="2. Acreditable"/>
    <x v="1"/>
    <x v="0"/>
    <s v="1. Presencial"/>
    <s v="NO"/>
    <n v="14759"/>
    <d v="2019-12-17T00:00:00"/>
    <n v="7"/>
  </r>
  <r>
    <n v="44"/>
    <s v="Maestría en Modelado y Simulación"/>
    <n v="102747"/>
    <x v="2"/>
    <s v="2. Acreditable"/>
    <x v="1"/>
    <x v="0"/>
    <s v="1. Presencial"/>
    <s v="NO"/>
    <n v="8307"/>
    <d v="2020-05-28T00:00:00"/>
    <n v="7"/>
  </r>
  <r>
    <n v="45"/>
    <s v="Maestría en Ingeniería de Procesos y Sistemas Industriales"/>
    <n v="103118"/>
    <x v="2"/>
    <s v="2. Acreditable"/>
    <x v="1"/>
    <x v="0"/>
    <s v="1. Presencial"/>
    <s v="NO"/>
    <n v="18073"/>
    <d v="2021-09-23T00:00:00"/>
    <n v="7"/>
  </r>
  <r>
    <n v="46"/>
    <s v="Maestría en Ingeniería - Gestión Sostenible de la Energía"/>
    <n v="103177"/>
    <x v="2"/>
    <s v="2. Acreditable"/>
    <x v="1"/>
    <x v="0"/>
    <s v="1. Presencial"/>
    <s v="NO"/>
    <n v="18309"/>
    <d v="2021-09-28T00:00:00"/>
    <n v="7"/>
  </r>
  <r>
    <n v="47"/>
    <s v="Maestría en Ingeniería de la Gestión"/>
    <n v="105462"/>
    <x v="2"/>
    <s v="1. No Acreditable"/>
    <x v="1"/>
    <x v="0"/>
    <s v="1. Presencial"/>
    <s v="NO"/>
    <n v="5912"/>
    <d v="2016-03-31T00:00:00"/>
    <n v="7"/>
  </r>
  <r>
    <n v="48"/>
    <s v="Maestría en Ingeniería y Analítica de Datos  "/>
    <n v="105974"/>
    <x v="2"/>
    <s v="1. No Acreditable"/>
    <x v="1"/>
    <x v="0"/>
    <s v="1. Presencial"/>
    <s v="NO"/>
    <n v="20895"/>
    <n v="42440"/>
    <n v="7"/>
  </r>
  <r>
    <n v="49"/>
    <s v="Maestría en Estética e Historia del Arte"/>
    <n v="53854"/>
    <x v="3"/>
    <s v="2. Acreditable"/>
    <x v="1"/>
    <x v="0"/>
    <s v="1. Presencial"/>
    <s v="NO"/>
    <n v="3322"/>
    <n v="44258"/>
    <n v="7"/>
  </r>
  <r>
    <n v="50"/>
    <s v="Maestría en Relaciones Internacionales"/>
    <n v="102836"/>
    <x v="3"/>
    <s v="2. Acreditable"/>
    <x v="1"/>
    <x v="0"/>
    <s v="1. Presencial"/>
    <s v="NO"/>
    <n v="18320"/>
    <d v="2021-09-28T00:00:00"/>
    <n v="7"/>
  </r>
  <r>
    <n v="51"/>
    <s v="Maestría en Ciudadanía y Derechos Humanos"/>
    <n v="104162"/>
    <x v="3"/>
    <s v="1. No Acreditable"/>
    <x v="1"/>
    <x v="0"/>
    <s v="1. Presencial"/>
    <s v="NO"/>
    <n v="7013"/>
    <d v="2021-04-22T00:00:00"/>
    <n v="7"/>
  </r>
  <r>
    <n v="52"/>
    <s v="Maestría en Derecho Ambiental y Sostenibilidad"/>
    <n v="105727"/>
    <x v="3"/>
    <s v="1. No Acreditable"/>
    <x v="1"/>
    <x v="0"/>
    <s v="1. Presencial"/>
    <s v="NO"/>
    <n v="15294"/>
    <d v="2016-07-26T00:00:00"/>
    <n v="7"/>
  </r>
  <r>
    <n v="53"/>
    <s v="Maestría en Creación y Dirección de Medios  "/>
    <n v="106132"/>
    <x v="3"/>
    <s v="1. No Acreditable"/>
    <x v="1"/>
    <x v="0"/>
    <s v="1. Presencial"/>
    <s v="NO"/>
    <n v="2397"/>
    <d v="2017-02-21T00:00:00"/>
    <n v="7"/>
  </r>
  <r>
    <n v="54"/>
    <s v="Maestría en Gestión y Produccción Cultural y Audiovisual"/>
    <n v="106154"/>
    <x v="3"/>
    <s v="1. No Acreditable"/>
    <x v="1"/>
    <x v="0"/>
    <s v="1. Presencial"/>
    <s v="NO"/>
    <n v="3096"/>
    <n v="42797"/>
    <n v="7"/>
  </r>
  <r>
    <n v="55"/>
    <s v="Maestría en Diseño de Producto"/>
    <n v="106151"/>
    <x v="0"/>
    <s v="1. No Acreditable"/>
    <x v="1"/>
    <x v="0"/>
    <s v="1. Presencial"/>
    <s v="NO"/>
    <n v="3091"/>
    <n v="42797"/>
    <n v="7"/>
  </r>
  <r>
    <n v="56"/>
    <s v="Maestría en Bioprospección y Biocomercio"/>
    <n v="106208"/>
    <x v="2"/>
    <s v="1. No Acreditable"/>
    <x v="1"/>
    <x v="0"/>
    <s v="1. Presencial"/>
    <s v="NO"/>
    <n v="4676"/>
    <d v="2017-03-15T00:00:00"/>
    <n v="7"/>
  </r>
  <r>
    <n v="57"/>
    <s v="Maestría en  Generación y Gestión de Contenidos Digitales"/>
    <n v="107976"/>
    <x v="3"/>
    <s v="1. No Acreditable"/>
    <x v="1"/>
    <x v="0"/>
    <s v="1. Presencial"/>
    <s v="NO"/>
    <n v="4262"/>
    <d v="2019-04-25T00:00:00"/>
    <n v="7"/>
  </r>
  <r>
    <n v="58"/>
    <s v="Maestría en Comunicación Política"/>
    <n v="107977"/>
    <x v="3"/>
    <s v="1. No Acreditable"/>
    <x v="1"/>
    <x v="0"/>
    <s v="1. Presencial"/>
    <s v="NO"/>
    <n v="4263"/>
    <d v="2019-04-25T00:00:00"/>
    <n v="7"/>
  </r>
  <r>
    <n v="59"/>
    <s v="Maestría en Dirección de Cine"/>
    <n v="108317"/>
    <x v="3"/>
    <s v="1. No Acreditable"/>
    <x v="1"/>
    <x v="0"/>
    <s v="1. Presencial"/>
    <s v="NO"/>
    <n v="9078"/>
    <d v="2019-08-28T00:00:00"/>
    <n v="7"/>
  </r>
  <r>
    <n v="60"/>
    <s v="Maestría en Gestión Sostenible del Agua"/>
    <n v="108944"/>
    <x v="2"/>
    <s v="1. No Acreditable"/>
    <x v="1"/>
    <x v="0"/>
    <s v="1. Presencial"/>
    <s v="NO"/>
    <n v="15464"/>
    <d v="2019-12-18T00:00:00"/>
    <n v="7"/>
  </r>
  <r>
    <n v="61"/>
    <s v="Doctorado en Modelado en Política y Gestión Pública"/>
    <n v="104220"/>
    <x v="2"/>
    <s v="1. No Acreditable"/>
    <x v="2"/>
    <x v="0"/>
    <s v="1. Presencial"/>
    <s v="NO"/>
    <n v="11704"/>
    <d v="2021-06-30T00:00:00"/>
    <n v="7"/>
  </r>
  <r>
    <n v="62"/>
    <s v="Doctorado en Ciencias Ambientales y Sostenibilidad"/>
    <n v="105773"/>
    <x v="2"/>
    <s v="1. No Acreditable"/>
    <x v="2"/>
    <x v="0"/>
    <s v="1. Presencial"/>
    <s v="NO"/>
    <n v="16571"/>
    <n v="42712"/>
    <n v="7"/>
  </r>
  <r>
    <n v="63"/>
    <s v="Doctorado en Estudios Sociales"/>
    <n v="106879"/>
    <x v="3"/>
    <s v="1. No Acreditable"/>
    <x v="2"/>
    <x v="0"/>
    <s v="1. Presencial"/>
    <s v="NO"/>
    <n v="7114"/>
    <d v="2018-04-30T00:00:00"/>
    <n v="7"/>
  </r>
  <r>
    <n v="64"/>
    <s v="Doctorado en Ingeniería"/>
    <n v="108293"/>
    <x v="2"/>
    <s v="1. No Acreditable"/>
    <x v="2"/>
    <x v="0"/>
    <s v="1. Presencial"/>
    <s v="NO"/>
    <n v="8914"/>
    <d v="2019-08-27T00:00:00"/>
    <n v="7"/>
  </r>
  <r>
    <n v="65"/>
    <s v="Doctorado en Diseño, Arte y Ciencia"/>
    <n v="111210"/>
    <x v="0"/>
    <s v="1. No Acreditable"/>
    <x v="2"/>
    <x v="0"/>
    <s v="1. Presencial"/>
    <s v="NO"/>
    <n v="7770"/>
    <n v="44717"/>
    <n v="7"/>
  </r>
  <r>
    <n v="66"/>
    <s v="Especialización en Diseño Urbano"/>
    <n v="5130"/>
    <x v="0"/>
    <s v="1. No Acreditable"/>
    <x v="3"/>
    <x v="0"/>
    <s v="1. Presencial"/>
    <s v="NO"/>
    <n v="18307"/>
    <d v="2021-09-28T00:00:00"/>
    <n v="7"/>
  </r>
  <r>
    <n v="67"/>
    <s v="Especialización en Gerencia de Diseño"/>
    <n v="7689"/>
    <x v="0"/>
    <s v="1. No Acreditable"/>
    <x v="3"/>
    <x v="0"/>
    <s v="1. Presencial"/>
    <s v="NO"/>
    <n v="13643"/>
    <n v="43750"/>
    <s v="8,5"/>
  </r>
  <r>
    <n v="68"/>
    <s v="Especialización en Gerencia de Publicidad"/>
    <n v="7686"/>
    <x v="0"/>
    <s v="1. No Acreditable"/>
    <x v="3"/>
    <x v="0"/>
    <s v="1. Presencial"/>
    <s v="SI"/>
    <n v="14612"/>
    <n v="44508"/>
    <n v="7"/>
  </r>
  <r>
    <n v="69"/>
    <s v="Especialización en Administración y Auditoría Tributaria"/>
    <n v="3232"/>
    <x v="1"/>
    <s v="1. No Acreditable"/>
    <x v="3"/>
    <x v="0"/>
    <s v="1. Presencial"/>
    <s v="NO"/>
    <n v="18308"/>
    <d v="2021-09-28T00:00:00"/>
    <n v="7"/>
  </r>
  <r>
    <n v="70"/>
    <s v="Especialización en Economía y Gestión de la Salud"/>
    <n v="15451"/>
    <x v="1"/>
    <s v="1. No Acreditable"/>
    <x v="3"/>
    <x v="0"/>
    <s v="1. Presencial"/>
    <s v="NO"/>
    <n v="13999"/>
    <n v="44235"/>
    <n v="7"/>
  </r>
  <r>
    <n v="71"/>
    <s v="Especialización en Estándares Internacionales de Contabilidad y Auditoría"/>
    <n v="20902"/>
    <x v="1"/>
    <s v="1. No Acreditable"/>
    <x v="3"/>
    <x v="0"/>
    <s v="1. Presencial"/>
    <s v="NO"/>
    <n v="8638"/>
    <d v="2019-08-14T00:00:00"/>
    <n v="7"/>
  </r>
  <r>
    <n v="72"/>
    <s v="Especialización en Gerencia en Gobierno y Gestión Pública"/>
    <n v="9583"/>
    <x v="1"/>
    <s v="1. No Acreditable"/>
    <x v="3"/>
    <x v="0"/>
    <s v="1. Presencial"/>
    <s v="SI"/>
    <n v="15510"/>
    <n v="44659"/>
    <n v="7"/>
  </r>
  <r>
    <n v="73"/>
    <s v="Especialización en Gerencia en  Gobierno y Gestión Pública   - Extensión Pasto"/>
    <n v="104363"/>
    <x v="1"/>
    <s v="1. No Acreditable"/>
    <x v="3"/>
    <x v="1"/>
    <s v="1. Presencial"/>
    <s v="NO"/>
    <n v="4739"/>
    <d v="2015-04-15T00:00:00"/>
    <n v="7"/>
  </r>
  <r>
    <n v="74"/>
    <s v="Especialización en Gerencia de Mercadeo"/>
    <n v="2822"/>
    <x v="1"/>
    <s v="1. No Acreditable"/>
    <x v="3"/>
    <x v="0"/>
    <s v="1. Presencial"/>
    <s v="NO"/>
    <n v="16164"/>
    <d v="2019-12-18T00:00:00"/>
    <n v="7"/>
  </r>
  <r>
    <n v="75"/>
    <s v="Especialización en Gestión de la Seguridad y Salud en el Trabajo"/>
    <n v="102820"/>
    <x v="1"/>
    <s v="1. No Acreditable"/>
    <x v="3"/>
    <x v="0"/>
    <s v="1. Presencial"/>
    <s v="NO"/>
    <n v="9937"/>
    <n v="44626"/>
    <n v="7"/>
  </r>
  <r>
    <n v="76"/>
    <s v="Especialización en Gestión de la Seguridad y Salud en el Trabajo   - Extensión Neiva"/>
    <n v="104202"/>
    <x v="1"/>
    <s v="1. No Acreditable"/>
    <x v="3"/>
    <x v="2"/>
    <s v="1. Presencial"/>
    <s v="NO"/>
    <n v="1342"/>
    <n v="42065"/>
    <n v="7"/>
  </r>
  <r>
    <n v="77"/>
    <s v="Especialización en Gestión de la Seguridad y Salud en el Trabajo  - Extensión Cúcuta"/>
    <n v="104226"/>
    <x v="1"/>
    <s v="1. No Acreditable"/>
    <x v="3"/>
    <x v="3"/>
    <s v="1. Presencial"/>
    <s v="NO"/>
    <n v="1503"/>
    <n v="42157"/>
    <n v="7"/>
  </r>
  <r>
    <n v="78"/>
    <s v="Especialización en Gerencia y Auditoría de la Calidad en Salud"/>
    <n v="3671"/>
    <x v="1"/>
    <s v="1. No Acreditable"/>
    <x v="3"/>
    <x v="0"/>
    <s v="1. Presencial"/>
    <s v="SI"/>
    <n v="3099"/>
    <d v="2021-02-26T00:00:00"/>
    <n v="7"/>
  </r>
  <r>
    <n v="79"/>
    <s v="Especialización en Gerencia y Auditoría de la Calidad en Salud   - Extensión Neiva"/>
    <n v="52429"/>
    <x v="1"/>
    <s v="1. No Acreditable"/>
    <x v="3"/>
    <x v="2"/>
    <s v="1. Presencial"/>
    <s v="NO"/>
    <n v="15306"/>
    <d v="2019-12-18T00:00:00"/>
    <n v="7"/>
  </r>
  <r>
    <n v="80"/>
    <s v="Especialización en Gerencia y Auditoría de la Calidad en Salud   - Extensión Cúcuta"/>
    <n v="107254"/>
    <x v="1"/>
    <s v="1. No Acreditable"/>
    <x v="3"/>
    <x v="3"/>
    <s v="1. Presencial"/>
    <s v="SI"/>
    <n v="3099"/>
    <d v="2021-02-26T00:00:00"/>
    <n v="7"/>
  </r>
  <r>
    <n v="81"/>
    <s v="Especialización en Gerencia y Auditoría de la Calidad en Salud - Extensión Pasto"/>
    <n v="107255"/>
    <x v="1"/>
    <s v="1. No Acreditable"/>
    <x v="3"/>
    <x v="1"/>
    <s v="1. Presencial"/>
    <s v="SI"/>
    <n v="3099"/>
    <d v="2021-02-26T00:00:00"/>
    <n v="7"/>
  </r>
  <r>
    <n v="82"/>
    <s v="Especialización en Gerencia Financiera"/>
    <n v="4579"/>
    <x v="1"/>
    <s v="1. No Acreditable"/>
    <x v="3"/>
    <x v="0"/>
    <s v="1. Presencial"/>
    <s v="NO"/>
    <n v="18856"/>
    <n v="44326"/>
    <n v="7"/>
  </r>
  <r>
    <n v="83"/>
    <s v="Especialización en Gerencia del Talento Humano"/>
    <n v="102748"/>
    <x v="1"/>
    <s v="1. No Acreditable"/>
    <x v="3"/>
    <x v="0"/>
    <s v="1. Presencial"/>
    <s v="NO"/>
    <n v="16179"/>
    <d v="2019-12-18T00:00:00"/>
    <n v="7"/>
  </r>
  <r>
    <n v="84"/>
    <s v="Especialización en Gerencia del Talento Humano - Extensión Pasto"/>
    <n v="104362"/>
    <x v="1"/>
    <s v="1. No Acreditable"/>
    <x v="3"/>
    <x v="1"/>
    <s v="1. Presencial"/>
    <s v="NO"/>
    <n v="4732"/>
    <d v="2015-04-15T00:00:00"/>
    <n v="7"/>
  </r>
  <r>
    <n v="85"/>
    <s v="Especialización en Gerencia Logística Comercial Nacional e Internacional"/>
    <n v="102749"/>
    <x v="1"/>
    <s v="1. No Acreditable"/>
    <x v="3"/>
    <x v="0"/>
    <s v="1. Presencial"/>
    <s v="NO"/>
    <n v="18074"/>
    <d v="2021-09-23T00:00:00"/>
    <n v="7"/>
  </r>
  <r>
    <n v="86"/>
    <s v="Especialización en Gerencia del Transporte"/>
    <n v="104819"/>
    <x v="1"/>
    <s v="1. No Acreditable"/>
    <x v="3"/>
    <x v="0"/>
    <s v="1. Presencial"/>
    <s v="NO"/>
    <n v="5253"/>
    <n v="44746"/>
    <n v="7"/>
  </r>
  <r>
    <n v="87"/>
    <s v="Especialización en Desarrollo de Bases de Datos"/>
    <n v="11269"/>
    <x v="2"/>
    <s v="1. No Acreditable"/>
    <x v="3"/>
    <x v="0"/>
    <s v="1. Presencial"/>
    <s v="NO"/>
    <n v="2052"/>
    <d v="2014-02-19T00:00:00"/>
    <n v="8"/>
  </r>
  <r>
    <n v="88"/>
    <s v="Especialización en Evaluación del Impacto Ambiental de Proyectos"/>
    <n v="4456"/>
    <x v="2"/>
    <s v="1. No Acreditable"/>
    <x v="3"/>
    <x v="0"/>
    <s v="1. Presencial"/>
    <s v="NO"/>
    <n v="17025"/>
    <n v="44478"/>
    <n v="7"/>
  </r>
  <r>
    <n v="89"/>
    <s v="Especialización en Periodismo Digital"/>
    <n v="103082"/>
    <x v="3"/>
    <s v="1. No Acreditable"/>
    <x v="3"/>
    <x v="0"/>
    <s v="1. Presencial"/>
    <s v="NO"/>
    <n v="10302"/>
    <n v="44292"/>
    <n v="7"/>
  </r>
  <r>
    <n v="90"/>
    <s v="Especialización en Levantamientos Agrológicos"/>
    <n v="106207"/>
    <x v="2"/>
    <s v="1. No Acreditable"/>
    <x v="3"/>
    <x v="0"/>
    <s v="1. Presencial"/>
    <s v="NO"/>
    <n v="4674"/>
    <d v="2017-03-15T00:00:00"/>
    <n v="7"/>
  </r>
  <r>
    <n v="91"/>
    <s v="Especialización en Mercado de Capitales y Portafolios de Inversión"/>
    <n v="106886"/>
    <x v="1"/>
    <s v="1. No Acreditable"/>
    <x v="3"/>
    <x v="0"/>
    <s v="1. Presencial"/>
    <s v="NO"/>
    <n v="7348"/>
    <n v="43195"/>
    <n v="7"/>
  </r>
  <r>
    <n v="92"/>
    <s v="Especialización en Finanzas Corporativas y Banca de Inversión"/>
    <n v="106885"/>
    <x v="1"/>
    <s v="1. No Acreditable"/>
    <x v="3"/>
    <x v="0"/>
    <s v="1. Presencial"/>
    <s v="NO"/>
    <n v="7341"/>
    <n v="43195"/>
    <n v="7"/>
  </r>
  <r>
    <n v="93"/>
    <s v="Especialización en Manufactura Inteligente"/>
    <n v="108008"/>
    <x v="2"/>
    <s v="1. No Acreditable"/>
    <x v="3"/>
    <x v="0"/>
    <s v="1. Presencial"/>
    <s v="NO"/>
    <n v="4424"/>
    <n v="43651"/>
    <n v="7"/>
  </r>
  <r>
    <n v="94"/>
    <s v="Especialización en Derecho del Medio Ambiente - Virtual"/>
    <n v="108295"/>
    <x v="3"/>
    <s v="1. No Acreditable"/>
    <x v="3"/>
    <x v="0"/>
    <s v="3. Virtual"/>
    <s v="NO"/>
    <n v="8923"/>
    <d v="2019-08-27T00:00:00"/>
    <n v="7"/>
  </r>
  <r>
    <n v="95"/>
    <s v="Especialización en Observación y Análisis de Tendencias de Consumo"/>
    <n v="108996"/>
    <x v="0"/>
    <s v="1. No Acreditable"/>
    <x v="3"/>
    <x v="0"/>
    <s v="1. Presencial"/>
    <s v="NO"/>
    <n v="15272"/>
    <d v="2019-12-18T00:00:00"/>
    <n v="7"/>
  </r>
  <r>
    <n v="96"/>
    <s v="Especialización en Creación de Contenidos Publicitarios con fines Sociales y Ambientales"/>
    <n v="108747"/>
    <x v="0"/>
    <s v="1. No Acreditable"/>
    <x v="3"/>
    <x v="0"/>
    <s v="1. Presencial"/>
    <s v="NO"/>
    <n v="15576"/>
    <d v="2019-12-18T00:00:00"/>
    <n v="7"/>
  </r>
  <r>
    <n v="97"/>
    <s v="Especialización Tecnológica en Horticulltura Protegida"/>
    <n v="109031"/>
    <x v="2"/>
    <s v="1. No Acreditable"/>
    <x v="3"/>
    <x v="0"/>
    <s v="1. Presencial"/>
    <s v="NO"/>
    <n v="16201"/>
    <d v="2019-12-18T00:00:00"/>
    <n v="7"/>
  </r>
  <r>
    <n v="98"/>
    <s v="Especialización en Gerencia y Auditoría de la Calidad en Salud - Extensión Armenia"/>
    <n v="109189"/>
    <x v="1"/>
    <s v="1. No Acreditable"/>
    <x v="3"/>
    <x v="4"/>
    <s v="1. Presencial"/>
    <s v="NO"/>
    <n v="16084"/>
    <d v="2019-12-18T00:00:00"/>
    <n v="7"/>
  </r>
  <r>
    <n v="99"/>
    <s v="Arquitectura - Cartagena"/>
    <n v="1166"/>
    <x v="4"/>
    <s v="1. No Acreditable"/>
    <x v="0"/>
    <x v="5"/>
    <s v="Presencial"/>
    <m/>
    <n v="2267"/>
    <n v="43680"/>
    <n v="7"/>
  </r>
  <r>
    <n v="100"/>
    <s v="Comunicación Social y Periodismo - Cartagena"/>
    <n v="2618"/>
    <x v="4"/>
    <s v="1. No Acreditable"/>
    <x v="0"/>
    <x v="5"/>
    <s v="Presencial"/>
    <m/>
    <n v="15521"/>
    <n v="42833"/>
    <n v="4"/>
  </r>
  <r>
    <n v="101"/>
    <s v="Negocios Internacionales y Mercadeo - Cartagena"/>
    <n v="108010"/>
    <x v="4"/>
    <s v="1. No Acreditable"/>
    <x v="0"/>
    <x v="5"/>
    <s v="Presencial"/>
    <m/>
    <n v="4429"/>
    <n v="43651"/>
    <n v="7"/>
  </r>
  <r>
    <n v="102"/>
    <s v="Mercadeo y Publicidad - Cartagena"/>
    <n v="108043"/>
    <x v="4"/>
    <s v="1. No Acreditable"/>
    <x v="0"/>
    <x v="5"/>
    <s v="Presencial"/>
    <m/>
    <n v="5381"/>
    <d v="2019-05-24T00:00:00"/>
    <n v="7"/>
  </r>
  <r>
    <n v="103"/>
    <s v="Diseño Visual Estratégico - Cartagena"/>
    <n v="108245"/>
    <x v="4"/>
    <s v="1. No Acreditable"/>
    <x v="0"/>
    <x v="5"/>
    <s v="Presencial"/>
    <m/>
    <n v="8634"/>
    <d v="2019-08-14T00:00:00"/>
    <n v="7"/>
  </r>
  <r>
    <n v="104"/>
    <s v="Administración y Servicio - Cartagena"/>
    <n v="108305"/>
    <x v="4"/>
    <s v="1. No Acreditable"/>
    <x v="0"/>
    <x v="5"/>
    <s v="Presencial"/>
    <m/>
    <n v="8951"/>
    <d v="2019-08-27T00:00:00"/>
    <n v="7"/>
  </r>
  <r>
    <n v="105"/>
    <s v="Maestría en Arquitectura - Extensión Cartagena"/>
    <n v="104615"/>
    <x v="4"/>
    <s v="1. No Acreditable"/>
    <x v="1"/>
    <x v="5"/>
    <s v="Presencial"/>
    <m/>
    <n v="8331"/>
    <n v="42253"/>
    <n v="7"/>
  </r>
  <r>
    <n v="106"/>
    <s v="Maestría en Ciencias Marinas"/>
    <n v="90361"/>
    <x v="2"/>
    <s v="2. Acreditable"/>
    <x v="1"/>
    <x v="6"/>
    <s v="Presencial"/>
    <m/>
    <n v="16572"/>
    <n v="42712"/>
    <n v="7"/>
  </r>
  <r>
    <n v="107"/>
    <s v="Maestría en Gestión Ambiental de Sistemas Marino Costeros "/>
    <n v="104868"/>
    <x v="2"/>
    <s v="1. No Acreditable"/>
    <x v="1"/>
    <x v="6"/>
    <s v="Presencial"/>
    <m/>
    <n v="5252"/>
    <n v="44746"/>
    <n v="7"/>
  </r>
  <r>
    <n v="108"/>
    <s v="Doctorado en Ciencias del Mar"/>
    <n v="90528"/>
    <x v="2"/>
    <s v="2. Acreditable"/>
    <x v="2"/>
    <x v="6"/>
    <s v="Presencial"/>
    <m/>
    <n v="4336"/>
    <n v="43011"/>
    <n v="7"/>
  </r>
  <r>
    <n v="109"/>
    <s v="Especialización en Gerencia de Publicidad - Ext. Cgna"/>
    <n v="103076"/>
    <x v="4"/>
    <s v="1. No Acreditable"/>
    <x v="3"/>
    <x v="5"/>
    <s v="Presencial"/>
    <s v="SI"/>
    <n v="14612"/>
    <n v="44508"/>
    <n v="7"/>
  </r>
  <r>
    <n v="110"/>
    <s v="Especialización en Gerencia y Auditoría de la Calidad en Salud - Extensión Santa Marta"/>
    <n v="11480"/>
    <x v="1"/>
    <s v="1. No Acreditable"/>
    <x v="3"/>
    <x v="6"/>
    <s v="Presencial"/>
    <s v="SI"/>
    <n v="3099"/>
    <d v="2021-02-26T00:00:00"/>
    <n v="7"/>
  </r>
  <r>
    <n v="111"/>
    <s v="Especialización en Gerencia y Auditoría de la Calidad en Salud  - Extensión Cartagena"/>
    <n v="103906"/>
    <x v="4"/>
    <s v="1. No Acreditable"/>
    <x v="3"/>
    <x v="5"/>
    <s v="Presencial"/>
    <s v="SI"/>
    <n v="3099"/>
    <d v="2021-02-26T00:00:00"/>
    <n v="7"/>
  </r>
  <r>
    <n v="112"/>
    <s v="Especialización en Gerencia Financiera - Ext. Santa Marta"/>
    <n v="6624"/>
    <x v="1"/>
    <s v="1. No Acreditable"/>
    <x v="3"/>
    <x v="6"/>
    <s v="Presencial"/>
    <m/>
    <n v="5468"/>
    <d v="2014-04-14T00:00:00"/>
    <n v="8"/>
  </r>
  <r>
    <n v="113"/>
    <s v="Especialización en Gerencia del Talento Humano - Santa Marta"/>
    <n v="104070"/>
    <x v="1"/>
    <s v="1. No Acreditable"/>
    <x v="3"/>
    <x v="6"/>
    <s v="Presencial"/>
    <m/>
    <n v="22680"/>
    <d v="2014-12-29T00:00:00"/>
    <n v="7"/>
  </r>
  <r>
    <n v="114"/>
    <s v="Especialización en Desarrollo de Bases de Datos - Ext. Santa Marta"/>
    <n v="11269"/>
    <x v="2"/>
    <s v="1. No Acreditable"/>
    <x v="3"/>
    <x v="6"/>
    <s v="Presencial"/>
    <m/>
    <n v="2052"/>
    <d v="2014-02-19T00:00:00"/>
    <n v="8"/>
  </r>
  <r>
    <n v="115"/>
    <s v="Especialización en Estándares Internacionales de Contabilidad y Auditoría - Cartagena "/>
    <n v="108230"/>
    <x v="4"/>
    <s v="1. No Acreditable"/>
    <x v="3"/>
    <x v="5"/>
    <s v="Presencial"/>
    <m/>
    <n v="4426"/>
    <n v="43651"/>
    <n v="7"/>
  </r>
  <r>
    <n v="116"/>
    <s v="Especialización en Conservación y Gestión del Patrimonio Inmueble"/>
    <n v="108294"/>
    <x v="4"/>
    <s v="1. No Acreditable"/>
    <x v="3"/>
    <x v="5"/>
    <s v="Presencial"/>
    <m/>
    <n v="8922"/>
    <d v="2019-08-27T00:00:00"/>
    <n v="7"/>
  </r>
  <r>
    <n v="117"/>
    <s v="Especialización en Estándares Internacionales de Contabilidad y Auditoría - Santa Marta"/>
    <n v="108297"/>
    <x v="1"/>
    <s v="1. No Acreditable"/>
    <x v="3"/>
    <x v="6"/>
    <s v="Presencial"/>
    <m/>
    <n v="8930"/>
    <d v="2019-08-27T00:00:00"/>
    <n v="7"/>
  </r>
  <r>
    <n v="118"/>
    <s v="Especialización en Gestión de la Seguridad y Salud en el Trabajo  - Extensión Santa Marta"/>
    <n v="108832"/>
    <x v="1"/>
    <s v="1. No Acreditable"/>
    <x v="3"/>
    <x v="6"/>
    <s v="Presencial"/>
    <m/>
    <n v="15490"/>
    <d v="2019-12-18T00:00:00"/>
    <n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D460D6-46E8-45AD-A0E4-44404484A29E}" name="TablaDinámica2" cacheId="868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O3:P27" firstHeaderRow="1" firstDataRow="1" firstDataCol="1"/>
  <pivotFields count="12">
    <pivotField showAll="0"/>
    <pivotField showAll="0"/>
    <pivotField showAll="0"/>
    <pivotField axis="axisRow" dataField="1" showAll="0">
      <items count="6">
        <item x="0"/>
        <item x="1"/>
        <item x="2"/>
        <item x="3"/>
        <item x="4"/>
        <item t="default"/>
      </items>
    </pivotField>
    <pivotField showAll="0"/>
    <pivotField axis="axisRow" showAll="0">
      <items count="8">
        <item x="2"/>
        <item x="1"/>
        <item m="1" x="4"/>
        <item m="1" x="6"/>
        <item m="1" x="5"/>
        <item x="0"/>
        <item x="3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2">
    <field x="3"/>
    <field x="5"/>
  </rowFields>
  <rowItems count="24">
    <i>
      <x/>
    </i>
    <i r="1">
      <x/>
    </i>
    <i r="1">
      <x v="1"/>
    </i>
    <i r="1">
      <x v="5"/>
    </i>
    <i r="1">
      <x v="6"/>
    </i>
    <i>
      <x v="1"/>
    </i>
    <i r="1">
      <x v="1"/>
    </i>
    <i r="1">
      <x v="5"/>
    </i>
    <i r="1">
      <x v="6"/>
    </i>
    <i>
      <x v="2"/>
    </i>
    <i r="1">
      <x/>
    </i>
    <i r="1">
      <x v="1"/>
    </i>
    <i r="1">
      <x v="5"/>
    </i>
    <i r="1">
      <x v="6"/>
    </i>
    <i>
      <x v="3"/>
    </i>
    <i r="1">
      <x/>
    </i>
    <i r="1">
      <x v="1"/>
    </i>
    <i r="1">
      <x v="5"/>
    </i>
    <i r="1">
      <x v="6"/>
    </i>
    <i>
      <x v="4"/>
    </i>
    <i r="1">
      <x v="1"/>
    </i>
    <i r="1">
      <x v="5"/>
    </i>
    <i r="1">
      <x v="6"/>
    </i>
    <i t="grand">
      <x/>
    </i>
  </rowItems>
  <colItems count="1">
    <i/>
  </colItems>
  <dataFields count="1">
    <dataField name="Cuenta de Facultad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851DE7-66D8-4E5D-A2A1-5A24BC360D6D}" name="TablaDinámica3" cacheId="868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S3:T25" firstHeaderRow="1" firstDataRow="1" firstDataCol="1"/>
  <pivotFields count="12">
    <pivotField showAll="0"/>
    <pivotField showAll="0"/>
    <pivotField showAll="0"/>
    <pivotField dataField="1" showAll="0">
      <items count="6">
        <item x="0"/>
        <item x="1"/>
        <item x="2"/>
        <item x="3"/>
        <item x="4"/>
        <item t="default"/>
      </items>
    </pivotField>
    <pivotField showAll="0"/>
    <pivotField axis="axisRow" showAll="0">
      <items count="8">
        <item x="2"/>
        <item x="1"/>
        <item m="1" x="4"/>
        <item m="1" x="6"/>
        <item m="1" x="5"/>
        <item x="0"/>
        <item x="3"/>
        <item t="default"/>
      </items>
    </pivotField>
    <pivotField axis="axisRow" showAll="0">
      <items count="8">
        <item x="4"/>
        <item x="0"/>
        <item x="5"/>
        <item x="3"/>
        <item x="2"/>
        <item x="1"/>
        <item x="6"/>
        <item t="default"/>
      </items>
    </pivotField>
    <pivotField showAll="0"/>
    <pivotField showAll="0"/>
    <pivotField showAll="0"/>
    <pivotField showAll="0"/>
    <pivotField showAll="0"/>
  </pivotFields>
  <rowFields count="2">
    <field x="6"/>
    <field x="5"/>
  </rowFields>
  <rowItems count="22">
    <i>
      <x/>
    </i>
    <i r="1">
      <x v="6"/>
    </i>
    <i>
      <x v="1"/>
    </i>
    <i r="1">
      <x/>
    </i>
    <i r="1">
      <x v="1"/>
    </i>
    <i r="1">
      <x v="5"/>
    </i>
    <i r="1">
      <x v="6"/>
    </i>
    <i>
      <x v="2"/>
    </i>
    <i r="1">
      <x v="1"/>
    </i>
    <i r="1">
      <x v="5"/>
    </i>
    <i r="1">
      <x v="6"/>
    </i>
    <i>
      <x v="3"/>
    </i>
    <i r="1">
      <x v="6"/>
    </i>
    <i>
      <x v="4"/>
    </i>
    <i r="1">
      <x v="6"/>
    </i>
    <i>
      <x v="5"/>
    </i>
    <i r="1">
      <x v="6"/>
    </i>
    <i>
      <x v="6"/>
    </i>
    <i r="1">
      <x/>
    </i>
    <i r="1">
      <x v="1"/>
    </i>
    <i r="1">
      <x v="6"/>
    </i>
    <i t="grand">
      <x/>
    </i>
  </rowItems>
  <colItems count="1">
    <i/>
  </colItems>
  <dataFields count="1">
    <dataField name="Cuenta de Facultad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06C23-662C-49F9-89B4-E35953EA8408}">
  <sheetPr>
    <tabColor theme="3"/>
  </sheetPr>
  <dimension ref="A1:S43"/>
  <sheetViews>
    <sheetView showGridLines="0" tabSelected="1" zoomScale="80" zoomScaleNormal="80" workbookViewId="0"/>
  </sheetViews>
  <sheetFormatPr defaultColWidth="0" defaultRowHeight="15" zeroHeight="1"/>
  <cols>
    <col min="1" max="19" width="11.42578125" customWidth="1"/>
    <col min="20" max="16384" width="11.42578125" hidden="1"/>
  </cols>
  <sheetData>
    <row r="1" spans="3:16"/>
    <row r="2" spans="3:16"/>
    <row r="3" spans="3:16"/>
    <row r="4" spans="3:16"/>
    <row r="5" spans="3:16"/>
    <row r="6" spans="3:16"/>
    <row r="7" spans="3:16"/>
    <row r="8" spans="3:16"/>
    <row r="9" spans="3:16"/>
    <row r="10" spans="3:16" ht="33.75">
      <c r="H10" s="114" t="s">
        <v>0</v>
      </c>
      <c r="I10" s="114"/>
      <c r="J10" s="114"/>
      <c r="K10" s="114"/>
      <c r="L10" s="114"/>
    </row>
    <row r="11" spans="3:16" ht="18.75">
      <c r="I11" s="112" t="s">
        <v>1</v>
      </c>
      <c r="J11" s="112"/>
      <c r="K11" s="112"/>
    </row>
    <row r="12" spans="3:16"/>
    <row r="13" spans="3:16"/>
    <row r="14" spans="3:16"/>
    <row r="15" spans="3:16"/>
    <row r="16" spans="3:16">
      <c r="C16" s="115">
        <f>+'Consolidado - Hist'!P10</f>
        <v>34</v>
      </c>
      <c r="D16" s="115"/>
      <c r="E16" s="118" t="s">
        <v>2</v>
      </c>
      <c r="F16" s="118"/>
      <c r="H16" s="116">
        <f>+'Consolidado - Hist'!P13</f>
        <v>55</v>
      </c>
      <c r="I16" s="116"/>
      <c r="J16" s="118" t="s">
        <v>3</v>
      </c>
      <c r="K16" s="118"/>
      <c r="M16" s="117">
        <f>+'Consolidado - Hist'!P17</f>
        <v>28</v>
      </c>
      <c r="N16" s="117"/>
      <c r="O16" s="118" t="s">
        <v>4</v>
      </c>
      <c r="P16" s="118"/>
    </row>
    <row r="17" spans="3:16" ht="15" customHeight="1">
      <c r="C17" s="115"/>
      <c r="D17" s="115"/>
      <c r="E17" s="118"/>
      <c r="F17" s="118"/>
      <c r="H17" s="116"/>
      <c r="I17" s="116"/>
      <c r="J17" s="118"/>
      <c r="K17" s="118"/>
      <c r="M17" s="117"/>
      <c r="N17" s="117"/>
      <c r="O17" s="118"/>
      <c r="P17" s="118"/>
    </row>
    <row r="18" spans="3:16" ht="15" customHeight="1">
      <c r="C18" s="115"/>
      <c r="D18" s="115"/>
      <c r="E18" s="118"/>
      <c r="F18" s="118"/>
      <c r="H18" s="116"/>
      <c r="I18" s="116"/>
      <c r="J18" s="118"/>
      <c r="K18" s="118"/>
      <c r="M18" s="117"/>
      <c r="N18" s="117"/>
      <c r="O18" s="118"/>
      <c r="P18" s="118"/>
    </row>
    <row r="19" spans="3:16" ht="15" customHeight="1">
      <c r="C19" s="115"/>
      <c r="D19" s="115"/>
      <c r="E19" s="118"/>
      <c r="F19" s="118"/>
      <c r="H19" s="116"/>
      <c r="I19" s="116"/>
      <c r="J19" s="118"/>
      <c r="K19" s="118"/>
      <c r="M19" s="117"/>
      <c r="N19" s="117"/>
      <c r="O19" s="118"/>
      <c r="P19" s="118"/>
    </row>
    <row r="20" spans="3:16" ht="15" customHeight="1">
      <c r="C20" s="115"/>
      <c r="D20" s="115"/>
      <c r="E20" s="118"/>
      <c r="F20" s="118"/>
      <c r="H20" s="116"/>
      <c r="I20" s="116"/>
      <c r="J20" s="118"/>
      <c r="K20" s="118"/>
      <c r="M20" s="117"/>
      <c r="N20" s="117"/>
      <c r="O20" s="118"/>
      <c r="P20" s="118"/>
    </row>
    <row r="21" spans="3:16" ht="15" customHeight="1">
      <c r="C21" s="75"/>
      <c r="D21" s="75"/>
      <c r="E21" s="73"/>
      <c r="F21" s="73"/>
      <c r="H21" s="75"/>
      <c r="I21" s="75"/>
      <c r="J21" s="73"/>
      <c r="K21" s="73"/>
      <c r="M21" s="75"/>
      <c r="N21" s="75"/>
      <c r="O21" s="73"/>
      <c r="P21" s="73"/>
    </row>
    <row r="22" spans="3:16" ht="15" customHeight="1">
      <c r="C22" s="75"/>
      <c r="D22" s="75"/>
      <c r="E22" s="73"/>
      <c r="F22" s="73"/>
      <c r="H22" s="75"/>
      <c r="I22" s="75"/>
      <c r="J22" s="73"/>
      <c r="K22" s="73"/>
      <c r="M22" s="75"/>
      <c r="N22" s="75"/>
      <c r="O22" s="73"/>
      <c r="P22" s="73"/>
    </row>
    <row r="23" spans="3:16" ht="15" customHeight="1">
      <c r="C23" s="75"/>
      <c r="D23" s="75"/>
      <c r="E23" s="73"/>
      <c r="F23" s="73"/>
      <c r="H23" s="75"/>
      <c r="I23" s="75"/>
      <c r="J23" s="73"/>
      <c r="K23" s="73"/>
      <c r="M23" s="75"/>
      <c r="N23" s="75"/>
      <c r="O23" s="73"/>
      <c r="P23" s="73"/>
    </row>
    <row r="24" spans="3:16" ht="15" customHeight="1">
      <c r="C24" s="75"/>
      <c r="O24" s="73"/>
      <c r="P24" s="73"/>
    </row>
    <row r="25" spans="3:16" ht="26.25">
      <c r="E25" s="113" t="s">
        <v>5</v>
      </c>
      <c r="F25" s="113"/>
      <c r="G25" s="113"/>
      <c r="H25" s="113"/>
      <c r="I25" s="113"/>
      <c r="J25" s="113"/>
      <c r="K25" s="113"/>
      <c r="L25" s="113"/>
      <c r="M25" s="113"/>
      <c r="N25" s="113"/>
      <c r="O25" s="113"/>
    </row>
    <row r="26" spans="3:16"/>
    <row r="27" spans="3:16"/>
    <row r="28" spans="3:16"/>
    <row r="29" spans="3:16"/>
    <row r="30" spans="3:16"/>
    <row r="31" spans="3:16"/>
    <row r="32" spans="3:16"/>
    <row r="33" spans="1:1"/>
    <row r="34" spans="1:1"/>
    <row r="35" spans="1:1"/>
    <row r="36" spans="1:1"/>
    <row r="37" spans="1:1"/>
    <row r="38" spans="1:1"/>
    <row r="39" spans="1:1"/>
    <row r="40" spans="1:1"/>
    <row r="41" spans="1:1">
      <c r="A41" s="27" t="s">
        <v>6</v>
      </c>
    </row>
    <row r="42" spans="1:1">
      <c r="A42" s="27" t="s">
        <v>7</v>
      </c>
    </row>
    <row r="43" spans="1:1"/>
  </sheetData>
  <mergeCells count="9">
    <mergeCell ref="I11:K11"/>
    <mergeCell ref="E25:O25"/>
    <mergeCell ref="H10:L10"/>
    <mergeCell ref="C16:D20"/>
    <mergeCell ref="H16:I20"/>
    <mergeCell ref="M16:N20"/>
    <mergeCell ref="E16:F20"/>
    <mergeCell ref="J16:K20"/>
    <mergeCell ref="O16:P2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606D9-1297-4935-B00F-80140EBA10D5}">
  <sheetPr>
    <tabColor theme="3"/>
  </sheetPr>
  <dimension ref="A1:T119"/>
  <sheetViews>
    <sheetView workbookViewId="0">
      <selection sqref="A1:L119"/>
    </sheetView>
  </sheetViews>
  <sheetFormatPr defaultColWidth="11.42578125" defaultRowHeight="15"/>
  <cols>
    <col min="15" max="16" width="18" bestFit="1" customWidth="1"/>
    <col min="19" max="20" width="18" bestFit="1" customWidth="1"/>
  </cols>
  <sheetData>
    <row r="1" spans="1:20">
      <c r="A1" s="49" t="s">
        <v>8</v>
      </c>
      <c r="B1" s="50" t="s">
        <v>9</v>
      </c>
      <c r="C1" s="50" t="s">
        <v>10</v>
      </c>
      <c r="D1" s="50" t="s">
        <v>11</v>
      </c>
      <c r="E1" s="50" t="s">
        <v>12</v>
      </c>
      <c r="F1" s="50" t="s">
        <v>13</v>
      </c>
      <c r="G1" s="50" t="s">
        <v>14</v>
      </c>
      <c r="H1" s="50" t="s">
        <v>15</v>
      </c>
      <c r="I1" s="50" t="s">
        <v>16</v>
      </c>
      <c r="J1" s="50" t="s">
        <v>17</v>
      </c>
      <c r="K1" s="50" t="s">
        <v>18</v>
      </c>
      <c r="L1" s="50" t="s">
        <v>19</v>
      </c>
    </row>
    <row r="2" spans="1:20">
      <c r="A2" s="51">
        <v>1</v>
      </c>
      <c r="B2" s="52" t="s">
        <v>20</v>
      </c>
      <c r="C2" s="53">
        <v>55163</v>
      </c>
      <c r="D2" s="53" t="s">
        <v>21</v>
      </c>
      <c r="E2" s="53" t="s">
        <v>22</v>
      </c>
      <c r="F2" s="53" t="s">
        <v>23</v>
      </c>
      <c r="G2" s="52" t="s">
        <v>24</v>
      </c>
      <c r="H2" s="53" t="s">
        <v>25</v>
      </c>
      <c r="I2" s="53" t="s">
        <v>26</v>
      </c>
      <c r="J2" s="53">
        <v>19162</v>
      </c>
      <c r="K2" s="54">
        <v>42643</v>
      </c>
      <c r="L2" s="53">
        <v>5</v>
      </c>
    </row>
    <row r="3" spans="1:20">
      <c r="A3" s="51">
        <v>2</v>
      </c>
      <c r="B3" s="52" t="s">
        <v>27</v>
      </c>
      <c r="C3" s="53">
        <v>91121</v>
      </c>
      <c r="D3" s="53" t="s">
        <v>21</v>
      </c>
      <c r="E3" s="53" t="s">
        <v>22</v>
      </c>
      <c r="F3" s="53" t="s">
        <v>23</v>
      </c>
      <c r="G3" s="52" t="s">
        <v>24</v>
      </c>
      <c r="H3" s="53" t="s">
        <v>25</v>
      </c>
      <c r="I3" s="53" t="s">
        <v>26</v>
      </c>
      <c r="J3" s="53">
        <v>2114</v>
      </c>
      <c r="K3" s="54">
        <v>44617</v>
      </c>
      <c r="L3" s="53">
        <v>7</v>
      </c>
      <c r="O3" s="55" t="s">
        <v>28</v>
      </c>
      <c r="P3" t="s">
        <v>29</v>
      </c>
      <c r="S3" s="55" t="s">
        <v>28</v>
      </c>
      <c r="T3" t="s">
        <v>29</v>
      </c>
    </row>
    <row r="4" spans="1:20">
      <c r="A4" s="51">
        <v>3</v>
      </c>
      <c r="B4" s="52" t="s">
        <v>30</v>
      </c>
      <c r="C4" s="53">
        <v>1143</v>
      </c>
      <c r="D4" s="53" t="s">
        <v>21</v>
      </c>
      <c r="E4" s="53" t="s">
        <v>22</v>
      </c>
      <c r="F4" s="53" t="s">
        <v>23</v>
      </c>
      <c r="G4" s="52" t="s">
        <v>24</v>
      </c>
      <c r="H4" s="53" t="s">
        <v>25</v>
      </c>
      <c r="I4" s="53" t="s">
        <v>26</v>
      </c>
      <c r="J4" s="53">
        <v>23034</v>
      </c>
      <c r="K4" s="54">
        <v>44530</v>
      </c>
      <c r="L4" s="53">
        <v>6</v>
      </c>
      <c r="O4" s="56" t="s">
        <v>21</v>
      </c>
      <c r="P4">
        <v>20</v>
      </c>
      <c r="S4" s="56" t="s">
        <v>31</v>
      </c>
      <c r="T4">
        <v>1</v>
      </c>
    </row>
    <row r="5" spans="1:20">
      <c r="A5" s="51">
        <v>4</v>
      </c>
      <c r="B5" s="52" t="s">
        <v>32</v>
      </c>
      <c r="C5" s="53">
        <v>1144</v>
      </c>
      <c r="D5" s="53" t="s">
        <v>21</v>
      </c>
      <c r="E5" s="53" t="s">
        <v>22</v>
      </c>
      <c r="F5" s="53" t="s">
        <v>23</v>
      </c>
      <c r="G5" s="52" t="s">
        <v>24</v>
      </c>
      <c r="H5" s="53" t="s">
        <v>25</v>
      </c>
      <c r="I5" s="53" t="s">
        <v>26</v>
      </c>
      <c r="J5" s="53">
        <v>5238</v>
      </c>
      <c r="K5" s="53">
        <v>44746</v>
      </c>
      <c r="L5" s="53">
        <v>7</v>
      </c>
      <c r="O5" s="60" t="s">
        <v>33</v>
      </c>
      <c r="P5">
        <v>1</v>
      </c>
      <c r="S5" s="60" t="s">
        <v>34</v>
      </c>
      <c r="T5">
        <v>1</v>
      </c>
    </row>
    <row r="6" spans="1:20">
      <c r="A6" s="51">
        <v>5</v>
      </c>
      <c r="B6" s="52" t="s">
        <v>35</v>
      </c>
      <c r="C6" s="53">
        <v>1146</v>
      </c>
      <c r="D6" s="53" t="s">
        <v>21</v>
      </c>
      <c r="E6" s="53" t="s">
        <v>22</v>
      </c>
      <c r="F6" s="53" t="s">
        <v>23</v>
      </c>
      <c r="G6" s="52" t="s">
        <v>24</v>
      </c>
      <c r="H6" s="53" t="s">
        <v>25</v>
      </c>
      <c r="I6" s="53" t="s">
        <v>26</v>
      </c>
      <c r="J6" s="53">
        <v>2315</v>
      </c>
      <c r="K6" s="53">
        <v>44564</v>
      </c>
      <c r="L6" s="53">
        <v>4</v>
      </c>
      <c r="O6" s="60" t="s">
        <v>36</v>
      </c>
      <c r="P6">
        <v>5</v>
      </c>
      <c r="S6" s="56" t="s">
        <v>24</v>
      </c>
      <c r="T6">
        <v>90</v>
      </c>
    </row>
    <row r="7" spans="1:20">
      <c r="A7" s="51">
        <v>6</v>
      </c>
      <c r="B7" s="52" t="s">
        <v>37</v>
      </c>
      <c r="C7" s="53">
        <v>102914</v>
      </c>
      <c r="D7" s="53" t="s">
        <v>21</v>
      </c>
      <c r="E7" s="53" t="s">
        <v>38</v>
      </c>
      <c r="F7" s="53" t="s">
        <v>23</v>
      </c>
      <c r="G7" s="52" t="s">
        <v>24</v>
      </c>
      <c r="H7" s="53" t="s">
        <v>25</v>
      </c>
      <c r="I7" s="53" t="s">
        <v>26</v>
      </c>
      <c r="J7" s="53">
        <v>17051</v>
      </c>
      <c r="K7" s="53">
        <v>44478</v>
      </c>
      <c r="L7" s="53">
        <v>7</v>
      </c>
      <c r="O7" s="60" t="s">
        <v>23</v>
      </c>
      <c r="P7">
        <v>9</v>
      </c>
      <c r="S7" s="60" t="s">
        <v>33</v>
      </c>
      <c r="T7">
        <v>5</v>
      </c>
    </row>
    <row r="8" spans="1:20">
      <c r="A8" s="51">
        <v>7</v>
      </c>
      <c r="B8" s="52" t="s">
        <v>39</v>
      </c>
      <c r="C8" s="53">
        <v>103276</v>
      </c>
      <c r="D8" s="53" t="s">
        <v>21</v>
      </c>
      <c r="E8" s="53" t="s">
        <v>40</v>
      </c>
      <c r="F8" s="53" t="s">
        <v>23</v>
      </c>
      <c r="G8" s="52" t="s">
        <v>24</v>
      </c>
      <c r="H8" s="53" t="s">
        <v>25</v>
      </c>
      <c r="I8" s="53" t="s">
        <v>26</v>
      </c>
      <c r="J8" s="53">
        <v>17052</v>
      </c>
      <c r="K8" s="53">
        <v>44478</v>
      </c>
      <c r="L8" s="53">
        <v>7</v>
      </c>
      <c r="O8" s="60" t="s">
        <v>34</v>
      </c>
      <c r="P8">
        <v>5</v>
      </c>
      <c r="S8" s="60" t="s">
        <v>36</v>
      </c>
      <c r="T8">
        <v>25</v>
      </c>
    </row>
    <row r="9" spans="1:20">
      <c r="A9" s="51">
        <v>8</v>
      </c>
      <c r="B9" s="52" t="s">
        <v>41</v>
      </c>
      <c r="C9" s="53">
        <v>105862</v>
      </c>
      <c r="D9" s="53" t="s">
        <v>21</v>
      </c>
      <c r="E9" s="53" t="s">
        <v>40</v>
      </c>
      <c r="F9" s="53" t="s">
        <v>23</v>
      </c>
      <c r="G9" s="52" t="s">
        <v>24</v>
      </c>
      <c r="H9" s="53" t="s">
        <v>25</v>
      </c>
      <c r="I9" s="53" t="s">
        <v>26</v>
      </c>
      <c r="J9" s="53">
        <v>19043</v>
      </c>
      <c r="K9" s="54">
        <v>42643</v>
      </c>
      <c r="L9" s="53">
        <v>7</v>
      </c>
      <c r="O9" s="56" t="s">
        <v>42</v>
      </c>
      <c r="P9">
        <v>37</v>
      </c>
      <c r="S9" s="60" t="s">
        <v>23</v>
      </c>
      <c r="T9">
        <v>35</v>
      </c>
    </row>
    <row r="10" spans="1:20">
      <c r="A10" s="51">
        <v>9</v>
      </c>
      <c r="B10" s="52" t="s">
        <v>43</v>
      </c>
      <c r="C10" s="53">
        <v>1152</v>
      </c>
      <c r="D10" s="53" t="s">
        <v>42</v>
      </c>
      <c r="E10" s="53" t="s">
        <v>22</v>
      </c>
      <c r="F10" s="53" t="s">
        <v>23</v>
      </c>
      <c r="G10" s="52" t="s">
        <v>24</v>
      </c>
      <c r="H10" s="53" t="s">
        <v>25</v>
      </c>
      <c r="I10" s="53" t="s">
        <v>26</v>
      </c>
      <c r="J10" s="53">
        <v>17747</v>
      </c>
      <c r="K10" s="54">
        <v>43419</v>
      </c>
      <c r="L10" s="53">
        <v>6</v>
      </c>
      <c r="O10" s="60" t="s">
        <v>36</v>
      </c>
      <c r="P10">
        <v>3</v>
      </c>
      <c r="S10" s="60" t="s">
        <v>34</v>
      </c>
      <c r="T10">
        <v>25</v>
      </c>
    </row>
    <row r="11" spans="1:20">
      <c r="A11" s="51">
        <v>10</v>
      </c>
      <c r="B11" s="52" t="s">
        <v>44</v>
      </c>
      <c r="C11" s="53">
        <v>104238</v>
      </c>
      <c r="D11" s="53" t="s">
        <v>42</v>
      </c>
      <c r="E11" s="53" t="s">
        <v>22</v>
      </c>
      <c r="F11" s="53" t="s">
        <v>23</v>
      </c>
      <c r="G11" s="52" t="s">
        <v>24</v>
      </c>
      <c r="H11" s="53" t="s">
        <v>25</v>
      </c>
      <c r="I11" s="53" t="s">
        <v>26</v>
      </c>
      <c r="J11" s="53">
        <v>18059</v>
      </c>
      <c r="K11" s="54">
        <v>44102</v>
      </c>
      <c r="L11" s="53">
        <v>6</v>
      </c>
      <c r="O11" s="60" t="s">
        <v>23</v>
      </c>
      <c r="P11">
        <v>8</v>
      </c>
      <c r="S11" s="56" t="s">
        <v>45</v>
      </c>
      <c r="T11">
        <v>11</v>
      </c>
    </row>
    <row r="12" spans="1:20">
      <c r="A12" s="51">
        <v>11</v>
      </c>
      <c r="B12" s="52" t="s">
        <v>46</v>
      </c>
      <c r="C12" s="53">
        <v>1155</v>
      </c>
      <c r="D12" s="53" t="s">
        <v>42</v>
      </c>
      <c r="E12" s="53" t="s">
        <v>38</v>
      </c>
      <c r="F12" s="53" t="s">
        <v>23</v>
      </c>
      <c r="G12" s="52" t="s">
        <v>24</v>
      </c>
      <c r="H12" s="53" t="s">
        <v>25</v>
      </c>
      <c r="I12" s="53" t="s">
        <v>26</v>
      </c>
      <c r="J12" s="53">
        <v>15649</v>
      </c>
      <c r="K12" s="54">
        <v>43817</v>
      </c>
      <c r="L12" s="53">
        <v>7</v>
      </c>
      <c r="O12" s="60" t="s">
        <v>34</v>
      </c>
      <c r="P12">
        <v>26</v>
      </c>
      <c r="S12" s="60" t="s">
        <v>36</v>
      </c>
      <c r="T12">
        <v>1</v>
      </c>
    </row>
    <row r="13" spans="1:20">
      <c r="A13" s="51">
        <v>12</v>
      </c>
      <c r="B13" s="52" t="s">
        <v>47</v>
      </c>
      <c r="C13" s="53">
        <v>1149</v>
      </c>
      <c r="D13" s="53" t="s">
        <v>42</v>
      </c>
      <c r="E13" s="53" t="s">
        <v>22</v>
      </c>
      <c r="F13" s="53" t="s">
        <v>23</v>
      </c>
      <c r="G13" s="52" t="s">
        <v>24</v>
      </c>
      <c r="H13" s="53" t="s">
        <v>25</v>
      </c>
      <c r="I13" s="53" t="s">
        <v>26</v>
      </c>
      <c r="J13" s="53">
        <v>9922</v>
      </c>
      <c r="K13" s="54">
        <v>43270</v>
      </c>
      <c r="L13" s="53">
        <v>6</v>
      </c>
      <c r="O13" s="56" t="s">
        <v>48</v>
      </c>
      <c r="P13">
        <v>31</v>
      </c>
      <c r="S13" s="60" t="s">
        <v>23</v>
      </c>
      <c r="T13">
        <v>6</v>
      </c>
    </row>
    <row r="14" spans="1:20">
      <c r="A14" s="51">
        <v>13</v>
      </c>
      <c r="B14" s="52" t="s">
        <v>49</v>
      </c>
      <c r="C14" s="53">
        <v>1151</v>
      </c>
      <c r="D14" s="53" t="s">
        <v>42</v>
      </c>
      <c r="E14" s="53" t="s">
        <v>22</v>
      </c>
      <c r="F14" s="53" t="s">
        <v>23</v>
      </c>
      <c r="G14" s="52" t="s">
        <v>24</v>
      </c>
      <c r="H14" s="53" t="s">
        <v>25</v>
      </c>
      <c r="I14" s="53" t="s">
        <v>26</v>
      </c>
      <c r="J14" s="53">
        <v>11560</v>
      </c>
      <c r="K14" s="54">
        <v>43298</v>
      </c>
      <c r="L14" s="53">
        <v>6</v>
      </c>
      <c r="O14" s="60" t="s">
        <v>33</v>
      </c>
      <c r="P14">
        <v>4</v>
      </c>
      <c r="S14" s="60" t="s">
        <v>34</v>
      </c>
      <c r="T14">
        <v>4</v>
      </c>
    </row>
    <row r="15" spans="1:20">
      <c r="A15" s="51">
        <v>14</v>
      </c>
      <c r="B15" s="52" t="s">
        <v>50</v>
      </c>
      <c r="C15" s="53">
        <v>105520</v>
      </c>
      <c r="D15" s="53" t="s">
        <v>42</v>
      </c>
      <c r="E15" s="53" t="s">
        <v>40</v>
      </c>
      <c r="F15" s="53" t="s">
        <v>23</v>
      </c>
      <c r="G15" s="52" t="s">
        <v>24</v>
      </c>
      <c r="H15" s="53" t="s">
        <v>51</v>
      </c>
      <c r="I15" s="53" t="s">
        <v>26</v>
      </c>
      <c r="J15" s="53">
        <v>8404</v>
      </c>
      <c r="K15" s="54">
        <v>42488</v>
      </c>
      <c r="L15" s="53">
        <v>8.5</v>
      </c>
      <c r="O15" s="60" t="s">
        <v>36</v>
      </c>
      <c r="P15">
        <v>10</v>
      </c>
      <c r="S15" s="56" t="s">
        <v>52</v>
      </c>
      <c r="T15">
        <v>2</v>
      </c>
    </row>
    <row r="16" spans="1:20">
      <c r="A16" s="51">
        <v>15</v>
      </c>
      <c r="B16" s="52" t="s">
        <v>53</v>
      </c>
      <c r="C16" s="53">
        <v>105713</v>
      </c>
      <c r="D16" s="53" t="s">
        <v>42</v>
      </c>
      <c r="E16" s="53" t="s">
        <v>40</v>
      </c>
      <c r="F16" s="53" t="s">
        <v>23</v>
      </c>
      <c r="G16" s="52" t="s">
        <v>24</v>
      </c>
      <c r="H16" s="53" t="s">
        <v>51</v>
      </c>
      <c r="I16" s="53" t="s">
        <v>26</v>
      </c>
      <c r="J16" s="53">
        <v>14949</v>
      </c>
      <c r="K16" s="54">
        <v>42573</v>
      </c>
      <c r="L16" s="53">
        <v>7</v>
      </c>
      <c r="O16" s="60" t="s">
        <v>23</v>
      </c>
      <c r="P16">
        <v>11</v>
      </c>
      <c r="S16" s="60" t="s">
        <v>34</v>
      </c>
      <c r="T16">
        <v>2</v>
      </c>
    </row>
    <row r="17" spans="1:20">
      <c r="A17" s="51">
        <v>16</v>
      </c>
      <c r="B17" s="52" t="s">
        <v>54</v>
      </c>
      <c r="C17" s="53">
        <v>11185</v>
      </c>
      <c r="D17" s="53" t="s">
        <v>48</v>
      </c>
      <c r="E17" s="53" t="s">
        <v>22</v>
      </c>
      <c r="F17" s="53" t="s">
        <v>23</v>
      </c>
      <c r="G17" s="52" t="s">
        <v>24</v>
      </c>
      <c r="H17" s="53" t="s">
        <v>25</v>
      </c>
      <c r="I17" s="53" t="s">
        <v>26</v>
      </c>
      <c r="J17" s="53">
        <v>17481</v>
      </c>
      <c r="K17" s="54">
        <v>42612</v>
      </c>
      <c r="L17" s="53">
        <v>5</v>
      </c>
      <c r="O17" s="60" t="s">
        <v>34</v>
      </c>
      <c r="P17">
        <v>6</v>
      </c>
      <c r="S17" s="56" t="s">
        <v>55</v>
      </c>
      <c r="T17">
        <v>2</v>
      </c>
    </row>
    <row r="18" spans="1:20">
      <c r="A18" s="51">
        <v>17</v>
      </c>
      <c r="B18" s="52" t="s">
        <v>56</v>
      </c>
      <c r="C18" s="53">
        <v>1158</v>
      </c>
      <c r="D18" s="53" t="s">
        <v>48</v>
      </c>
      <c r="E18" s="53" t="s">
        <v>22</v>
      </c>
      <c r="F18" s="53" t="s">
        <v>23</v>
      </c>
      <c r="G18" s="52" t="s">
        <v>24</v>
      </c>
      <c r="H18" s="53" t="s">
        <v>25</v>
      </c>
      <c r="I18" s="53" t="s">
        <v>26</v>
      </c>
      <c r="J18" s="53">
        <v>13228</v>
      </c>
      <c r="K18" s="54">
        <v>44029</v>
      </c>
      <c r="L18" s="53">
        <v>6</v>
      </c>
      <c r="O18" s="56" t="s">
        <v>57</v>
      </c>
      <c r="P18">
        <v>19</v>
      </c>
      <c r="S18" s="60" t="s">
        <v>34</v>
      </c>
      <c r="T18">
        <v>2</v>
      </c>
    </row>
    <row r="19" spans="1:20">
      <c r="A19" s="51">
        <v>18</v>
      </c>
      <c r="B19" s="52" t="s">
        <v>58</v>
      </c>
      <c r="C19" s="53">
        <v>1156</v>
      </c>
      <c r="D19" s="53" t="s">
        <v>48</v>
      </c>
      <c r="E19" s="53" t="s">
        <v>22</v>
      </c>
      <c r="F19" s="53" t="s">
        <v>23</v>
      </c>
      <c r="G19" s="52" t="s">
        <v>24</v>
      </c>
      <c r="H19" s="53" t="s">
        <v>25</v>
      </c>
      <c r="I19" s="53" t="s">
        <v>26</v>
      </c>
      <c r="J19" s="53">
        <v>3991</v>
      </c>
      <c r="K19" s="53">
        <v>43803</v>
      </c>
      <c r="L19" s="53">
        <v>8.5</v>
      </c>
      <c r="O19" s="60" t="s">
        <v>33</v>
      </c>
      <c r="P19">
        <v>1</v>
      </c>
      <c r="S19" s="56" t="s">
        <v>59</v>
      </c>
      <c r="T19">
        <v>3</v>
      </c>
    </row>
    <row r="20" spans="1:20">
      <c r="A20" s="51">
        <v>19</v>
      </c>
      <c r="B20" s="52" t="s">
        <v>60</v>
      </c>
      <c r="C20" s="53">
        <v>55016</v>
      </c>
      <c r="D20" s="53" t="s">
        <v>48</v>
      </c>
      <c r="E20" s="53" t="s">
        <v>38</v>
      </c>
      <c r="F20" s="53" t="s">
        <v>23</v>
      </c>
      <c r="G20" s="52" t="s">
        <v>24</v>
      </c>
      <c r="H20" s="53" t="s">
        <v>25</v>
      </c>
      <c r="I20" s="53" t="s">
        <v>26</v>
      </c>
      <c r="J20" s="53">
        <v>17408</v>
      </c>
      <c r="K20" s="54">
        <v>42612</v>
      </c>
      <c r="L20" s="53">
        <v>7</v>
      </c>
      <c r="O20" s="60" t="s">
        <v>36</v>
      </c>
      <c r="P20">
        <v>9</v>
      </c>
      <c r="S20" s="60" t="s">
        <v>34</v>
      </c>
      <c r="T20">
        <v>3</v>
      </c>
    </row>
    <row r="21" spans="1:20">
      <c r="A21" s="51">
        <v>20</v>
      </c>
      <c r="B21" s="52" t="s">
        <v>61</v>
      </c>
      <c r="C21" s="53">
        <v>54861</v>
      </c>
      <c r="D21" s="53" t="s">
        <v>48</v>
      </c>
      <c r="E21" s="53" t="s">
        <v>38</v>
      </c>
      <c r="F21" s="53" t="s">
        <v>23</v>
      </c>
      <c r="G21" s="52" t="s">
        <v>24</v>
      </c>
      <c r="H21" s="53" t="s">
        <v>25</v>
      </c>
      <c r="I21" s="53" t="s">
        <v>26</v>
      </c>
      <c r="J21" s="53">
        <v>10904</v>
      </c>
      <c r="K21" s="53">
        <v>42375</v>
      </c>
      <c r="L21" s="53">
        <v>7</v>
      </c>
      <c r="O21" s="60" t="s">
        <v>23</v>
      </c>
      <c r="P21">
        <v>7</v>
      </c>
      <c r="S21" s="56" t="s">
        <v>62</v>
      </c>
      <c r="T21">
        <v>9</v>
      </c>
    </row>
    <row r="22" spans="1:20">
      <c r="A22" s="51">
        <v>21</v>
      </c>
      <c r="B22" s="52" t="s">
        <v>63</v>
      </c>
      <c r="C22" s="53">
        <v>54685</v>
      </c>
      <c r="D22" s="53" t="s">
        <v>48</v>
      </c>
      <c r="E22" s="53" t="s">
        <v>38</v>
      </c>
      <c r="F22" s="53" t="s">
        <v>23</v>
      </c>
      <c r="G22" s="52" t="s">
        <v>24</v>
      </c>
      <c r="H22" s="53" t="s">
        <v>25</v>
      </c>
      <c r="I22" s="53" t="s">
        <v>26</v>
      </c>
      <c r="J22" s="53">
        <v>5953</v>
      </c>
      <c r="K22" s="54">
        <v>42460</v>
      </c>
      <c r="L22" s="53">
        <v>7</v>
      </c>
      <c r="O22" s="60" t="s">
        <v>34</v>
      </c>
      <c r="P22">
        <v>2</v>
      </c>
      <c r="S22" s="60" t="s">
        <v>33</v>
      </c>
      <c r="T22">
        <v>1</v>
      </c>
    </row>
    <row r="23" spans="1:20">
      <c r="A23" s="51">
        <v>22</v>
      </c>
      <c r="B23" s="52" t="s">
        <v>64</v>
      </c>
      <c r="C23" s="53">
        <v>103334</v>
      </c>
      <c r="D23" s="53" t="s">
        <v>48</v>
      </c>
      <c r="E23" s="53" t="s">
        <v>40</v>
      </c>
      <c r="F23" s="53" t="s">
        <v>23</v>
      </c>
      <c r="G23" s="52" t="s">
        <v>24</v>
      </c>
      <c r="H23" s="53" t="s">
        <v>25</v>
      </c>
      <c r="I23" s="53" t="s">
        <v>26</v>
      </c>
      <c r="J23" s="53">
        <v>23676</v>
      </c>
      <c r="K23" s="53">
        <v>44481</v>
      </c>
      <c r="L23" s="53">
        <v>7</v>
      </c>
      <c r="O23" s="56" t="s">
        <v>65</v>
      </c>
      <c r="P23">
        <v>11</v>
      </c>
      <c r="S23" s="60" t="s">
        <v>36</v>
      </c>
      <c r="T23">
        <v>2</v>
      </c>
    </row>
    <row r="24" spans="1:20">
      <c r="A24" s="51">
        <v>23</v>
      </c>
      <c r="B24" s="52" t="s">
        <v>66</v>
      </c>
      <c r="C24" s="53">
        <v>104787</v>
      </c>
      <c r="D24" s="53" t="s">
        <v>48</v>
      </c>
      <c r="E24" s="53" t="s">
        <v>40</v>
      </c>
      <c r="F24" s="53" t="s">
        <v>23</v>
      </c>
      <c r="G24" s="52" t="s">
        <v>24</v>
      </c>
      <c r="H24" s="53" t="s">
        <v>25</v>
      </c>
      <c r="I24" s="53" t="s">
        <v>26</v>
      </c>
      <c r="J24" s="53">
        <v>3716</v>
      </c>
      <c r="K24" s="54">
        <v>44638</v>
      </c>
      <c r="L24" s="53">
        <v>7</v>
      </c>
      <c r="O24" s="60" t="s">
        <v>36</v>
      </c>
      <c r="P24">
        <v>1</v>
      </c>
      <c r="S24" s="60" t="s">
        <v>34</v>
      </c>
      <c r="T24">
        <v>6</v>
      </c>
    </row>
    <row r="25" spans="1:20">
      <c r="A25" s="51">
        <v>24</v>
      </c>
      <c r="B25" s="52" t="s">
        <v>67</v>
      </c>
      <c r="C25" s="53">
        <v>108224</v>
      </c>
      <c r="D25" s="53" t="s">
        <v>57</v>
      </c>
      <c r="E25" s="53" t="s">
        <v>38</v>
      </c>
      <c r="F25" s="53" t="s">
        <v>23</v>
      </c>
      <c r="G25" s="52" t="s">
        <v>24</v>
      </c>
      <c r="H25" s="53" t="s">
        <v>25</v>
      </c>
      <c r="I25" s="53" t="s">
        <v>26</v>
      </c>
      <c r="J25" s="53">
        <v>4259</v>
      </c>
      <c r="K25" s="54">
        <v>43580</v>
      </c>
      <c r="L25" s="53">
        <v>7</v>
      </c>
      <c r="O25" s="60" t="s">
        <v>23</v>
      </c>
      <c r="P25">
        <v>6</v>
      </c>
      <c r="S25" s="56" t="s">
        <v>68</v>
      </c>
      <c r="T25">
        <v>118</v>
      </c>
    </row>
    <row r="26" spans="1:20">
      <c r="A26" s="51">
        <v>25</v>
      </c>
      <c r="B26" s="52" t="s">
        <v>69</v>
      </c>
      <c r="C26" s="53">
        <v>1148</v>
      </c>
      <c r="D26" s="53" t="s">
        <v>57</v>
      </c>
      <c r="E26" s="53" t="s">
        <v>22</v>
      </c>
      <c r="F26" s="53" t="s">
        <v>23</v>
      </c>
      <c r="G26" s="52" t="s">
        <v>24</v>
      </c>
      <c r="H26" s="53" t="s">
        <v>25</v>
      </c>
      <c r="I26" s="53" t="s">
        <v>26</v>
      </c>
      <c r="J26" s="53">
        <v>1434</v>
      </c>
      <c r="K26" s="53">
        <v>42796</v>
      </c>
      <c r="L26" s="53">
        <v>4.5</v>
      </c>
      <c r="O26" s="60" t="s">
        <v>34</v>
      </c>
      <c r="P26">
        <v>4</v>
      </c>
    </row>
    <row r="27" spans="1:20">
      <c r="A27" s="51">
        <v>26</v>
      </c>
      <c r="B27" s="52" t="s">
        <v>70</v>
      </c>
      <c r="C27" s="53">
        <v>1147</v>
      </c>
      <c r="D27" s="53" t="s">
        <v>57</v>
      </c>
      <c r="E27" s="53" t="s">
        <v>22</v>
      </c>
      <c r="F27" s="53" t="s">
        <v>23</v>
      </c>
      <c r="G27" s="52" t="s">
        <v>24</v>
      </c>
      <c r="H27" s="53" t="s">
        <v>25</v>
      </c>
      <c r="I27" s="53" t="s">
        <v>26</v>
      </c>
      <c r="J27" s="53">
        <v>4623</v>
      </c>
      <c r="K27" s="54">
        <v>43180</v>
      </c>
      <c r="L27" s="53">
        <v>4</v>
      </c>
      <c r="O27" s="56" t="s">
        <v>68</v>
      </c>
      <c r="P27">
        <v>118</v>
      </c>
    </row>
    <row r="28" spans="1:20">
      <c r="A28" s="51">
        <v>27</v>
      </c>
      <c r="B28" s="52" t="s">
        <v>71</v>
      </c>
      <c r="C28" s="53">
        <v>90981</v>
      </c>
      <c r="D28" s="53" t="s">
        <v>57</v>
      </c>
      <c r="E28" s="53" t="s">
        <v>38</v>
      </c>
      <c r="F28" s="53" t="s">
        <v>23</v>
      </c>
      <c r="G28" s="52" t="s">
        <v>24</v>
      </c>
      <c r="H28" s="53" t="s">
        <v>25</v>
      </c>
      <c r="I28" s="53" t="s">
        <v>26</v>
      </c>
      <c r="J28" s="53">
        <v>1160</v>
      </c>
      <c r="K28" s="54">
        <v>42766</v>
      </c>
      <c r="L28" s="53">
        <v>7</v>
      </c>
    </row>
    <row r="29" spans="1:20">
      <c r="A29" s="51">
        <v>28</v>
      </c>
      <c r="B29" s="52" t="s">
        <v>72</v>
      </c>
      <c r="C29" s="53">
        <v>4467</v>
      </c>
      <c r="D29" s="53" t="s">
        <v>57</v>
      </c>
      <c r="E29" s="53" t="s">
        <v>22</v>
      </c>
      <c r="F29" s="53" t="s">
        <v>23</v>
      </c>
      <c r="G29" s="52" t="s">
        <v>24</v>
      </c>
      <c r="H29" s="53" t="s">
        <v>25</v>
      </c>
      <c r="I29" s="53" t="s">
        <v>26</v>
      </c>
      <c r="J29" s="53">
        <v>18058</v>
      </c>
      <c r="K29" s="54">
        <v>44102</v>
      </c>
      <c r="L29" s="53">
        <v>6</v>
      </c>
    </row>
    <row r="30" spans="1:20">
      <c r="A30" s="51">
        <v>29</v>
      </c>
      <c r="B30" s="52" t="s">
        <v>73</v>
      </c>
      <c r="C30" s="53">
        <v>55031</v>
      </c>
      <c r="D30" s="53" t="s">
        <v>57</v>
      </c>
      <c r="E30" s="53" t="s">
        <v>38</v>
      </c>
      <c r="F30" s="53" t="s">
        <v>23</v>
      </c>
      <c r="G30" s="52" t="s">
        <v>24</v>
      </c>
      <c r="H30" s="53" t="s">
        <v>25</v>
      </c>
      <c r="I30" s="53" t="s">
        <v>26</v>
      </c>
      <c r="J30" s="53">
        <v>10910</v>
      </c>
      <c r="K30" s="53">
        <v>42375</v>
      </c>
      <c r="L30" s="53">
        <v>7</v>
      </c>
    </row>
    <row r="31" spans="1:20">
      <c r="A31" s="51">
        <v>30</v>
      </c>
      <c r="B31" s="52" t="s">
        <v>74</v>
      </c>
      <c r="C31" s="53">
        <v>106133</v>
      </c>
      <c r="D31" s="53" t="s">
        <v>57</v>
      </c>
      <c r="E31" s="53" t="s">
        <v>40</v>
      </c>
      <c r="F31" s="53" t="s">
        <v>23</v>
      </c>
      <c r="G31" s="52" t="s">
        <v>24</v>
      </c>
      <c r="H31" s="53" t="s">
        <v>25</v>
      </c>
      <c r="I31" s="53" t="s">
        <v>26</v>
      </c>
      <c r="J31" s="53">
        <v>2398</v>
      </c>
      <c r="K31" s="54">
        <v>42787</v>
      </c>
      <c r="L31" s="53">
        <v>7</v>
      </c>
    </row>
    <row r="32" spans="1:20">
      <c r="A32" s="51">
        <v>31</v>
      </c>
      <c r="B32" s="52" t="s">
        <v>75</v>
      </c>
      <c r="C32" s="53">
        <v>107238</v>
      </c>
      <c r="D32" s="53" t="s">
        <v>21</v>
      </c>
      <c r="E32" s="53" t="s">
        <v>40</v>
      </c>
      <c r="F32" s="53" t="s">
        <v>23</v>
      </c>
      <c r="G32" s="52" t="s">
        <v>24</v>
      </c>
      <c r="H32" s="53" t="s">
        <v>25</v>
      </c>
      <c r="I32" s="53" t="s">
        <v>26</v>
      </c>
      <c r="J32" s="53">
        <v>12462</v>
      </c>
      <c r="K32" s="53">
        <v>43108</v>
      </c>
      <c r="L32" s="53">
        <v>7</v>
      </c>
    </row>
    <row r="33" spans="1:12">
      <c r="A33" s="51">
        <v>32</v>
      </c>
      <c r="B33" s="52" t="s">
        <v>76</v>
      </c>
      <c r="C33" s="53">
        <v>107513</v>
      </c>
      <c r="D33" s="53" t="s">
        <v>48</v>
      </c>
      <c r="E33" s="53" t="s">
        <v>40</v>
      </c>
      <c r="F33" s="53" t="s">
        <v>23</v>
      </c>
      <c r="G33" s="52" t="s">
        <v>24</v>
      </c>
      <c r="H33" s="53" t="s">
        <v>25</v>
      </c>
      <c r="I33" s="53" t="s">
        <v>26</v>
      </c>
      <c r="J33" s="53">
        <v>17563</v>
      </c>
      <c r="K33" s="53">
        <v>43323</v>
      </c>
      <c r="L33" s="53">
        <v>7</v>
      </c>
    </row>
    <row r="34" spans="1:12">
      <c r="A34" s="51">
        <v>33</v>
      </c>
      <c r="B34" s="52" t="s">
        <v>77</v>
      </c>
      <c r="C34" s="53">
        <v>108296</v>
      </c>
      <c r="D34" s="53" t="s">
        <v>48</v>
      </c>
      <c r="E34" s="53" t="s">
        <v>40</v>
      </c>
      <c r="F34" s="53" t="s">
        <v>23</v>
      </c>
      <c r="G34" s="52" t="s">
        <v>24</v>
      </c>
      <c r="H34" s="53" t="s">
        <v>25</v>
      </c>
      <c r="I34" s="53" t="s">
        <v>26</v>
      </c>
      <c r="J34" s="53">
        <v>8924</v>
      </c>
      <c r="K34" s="54">
        <v>43704</v>
      </c>
      <c r="L34" s="53">
        <v>7</v>
      </c>
    </row>
    <row r="35" spans="1:12">
      <c r="A35" s="51">
        <v>34</v>
      </c>
      <c r="B35" s="52" t="s">
        <v>78</v>
      </c>
      <c r="C35" s="53">
        <v>108948</v>
      </c>
      <c r="D35" s="53" t="s">
        <v>42</v>
      </c>
      <c r="E35" s="53" t="s">
        <v>40</v>
      </c>
      <c r="F35" s="53" t="s">
        <v>23</v>
      </c>
      <c r="G35" s="52" t="s">
        <v>24</v>
      </c>
      <c r="H35" s="53" t="s">
        <v>25</v>
      </c>
      <c r="I35" s="53" t="s">
        <v>26</v>
      </c>
      <c r="J35" s="53">
        <v>15847</v>
      </c>
      <c r="K35" s="54">
        <v>43817</v>
      </c>
      <c r="L35" s="53">
        <v>7</v>
      </c>
    </row>
    <row r="36" spans="1:12">
      <c r="A36" s="51">
        <v>35</v>
      </c>
      <c r="B36" s="52" t="s">
        <v>79</v>
      </c>
      <c r="C36" s="53">
        <v>109144</v>
      </c>
      <c r="D36" s="53" t="s">
        <v>48</v>
      </c>
      <c r="E36" s="53" t="s">
        <v>40</v>
      </c>
      <c r="F36" s="53" t="s">
        <v>23</v>
      </c>
      <c r="G36" s="52" t="s">
        <v>24</v>
      </c>
      <c r="H36" s="53" t="s">
        <v>25</v>
      </c>
      <c r="I36" s="53" t="s">
        <v>26</v>
      </c>
      <c r="J36" s="53">
        <v>16958</v>
      </c>
      <c r="K36" s="54">
        <v>43826</v>
      </c>
      <c r="L36" s="53">
        <v>7</v>
      </c>
    </row>
    <row r="37" spans="1:12">
      <c r="A37" s="51">
        <v>36</v>
      </c>
      <c r="B37" s="52" t="s">
        <v>80</v>
      </c>
      <c r="C37" s="53">
        <v>101504</v>
      </c>
      <c r="D37" s="53" t="s">
        <v>21</v>
      </c>
      <c r="E37" s="53" t="s">
        <v>38</v>
      </c>
      <c r="F37" s="53" t="s">
        <v>36</v>
      </c>
      <c r="G37" s="52" t="s">
        <v>24</v>
      </c>
      <c r="H37" s="53" t="s">
        <v>25</v>
      </c>
      <c r="I37" s="53" t="s">
        <v>26</v>
      </c>
      <c r="J37" s="53">
        <v>15276</v>
      </c>
      <c r="K37" s="54">
        <v>43817</v>
      </c>
      <c r="L37" s="53">
        <v>7</v>
      </c>
    </row>
    <row r="38" spans="1:12">
      <c r="A38" s="51">
        <v>37</v>
      </c>
      <c r="B38" s="52" t="s">
        <v>81</v>
      </c>
      <c r="C38" s="53">
        <v>102903</v>
      </c>
      <c r="D38" s="53" t="s">
        <v>21</v>
      </c>
      <c r="E38" s="53" t="s">
        <v>40</v>
      </c>
      <c r="F38" s="53" t="s">
        <v>36</v>
      </c>
      <c r="G38" s="52" t="s">
        <v>24</v>
      </c>
      <c r="H38" s="53" t="s">
        <v>25</v>
      </c>
      <c r="I38" s="53" t="s">
        <v>26</v>
      </c>
      <c r="J38" s="53">
        <v>11909</v>
      </c>
      <c r="K38" s="54">
        <v>44735</v>
      </c>
      <c r="L38" s="53">
        <v>7</v>
      </c>
    </row>
    <row r="39" spans="1:12">
      <c r="A39" s="51">
        <v>38</v>
      </c>
      <c r="B39" s="52" t="s">
        <v>82</v>
      </c>
      <c r="C39" s="53">
        <v>108333</v>
      </c>
      <c r="D39" s="53" t="s">
        <v>21</v>
      </c>
      <c r="E39" s="53" t="s">
        <v>40</v>
      </c>
      <c r="F39" s="53" t="s">
        <v>36</v>
      </c>
      <c r="G39" s="52" t="s">
        <v>24</v>
      </c>
      <c r="H39" s="53" t="s">
        <v>25</v>
      </c>
      <c r="I39" s="53" t="s">
        <v>26</v>
      </c>
      <c r="J39" s="53">
        <v>6435</v>
      </c>
      <c r="K39" s="54">
        <v>44673</v>
      </c>
      <c r="L39" s="53">
        <v>7</v>
      </c>
    </row>
    <row r="40" spans="1:12">
      <c r="A40" s="51">
        <v>39</v>
      </c>
      <c r="B40" s="52" t="s">
        <v>83</v>
      </c>
      <c r="C40" s="53">
        <v>105463</v>
      </c>
      <c r="D40" s="53" t="s">
        <v>21</v>
      </c>
      <c r="E40" s="53" t="s">
        <v>40</v>
      </c>
      <c r="F40" s="53" t="s">
        <v>36</v>
      </c>
      <c r="G40" s="52" t="s">
        <v>24</v>
      </c>
      <c r="H40" s="53" t="s">
        <v>25</v>
      </c>
      <c r="I40" s="53" t="s">
        <v>26</v>
      </c>
      <c r="J40" s="53">
        <v>5913</v>
      </c>
      <c r="K40" s="54">
        <v>42460</v>
      </c>
      <c r="L40" s="53">
        <v>7</v>
      </c>
    </row>
    <row r="41" spans="1:12">
      <c r="A41" s="51">
        <v>40</v>
      </c>
      <c r="B41" s="52" t="s">
        <v>84</v>
      </c>
      <c r="C41" s="53">
        <v>103479</v>
      </c>
      <c r="D41" s="53" t="s">
        <v>42</v>
      </c>
      <c r="E41" s="53" t="s">
        <v>40</v>
      </c>
      <c r="F41" s="53" t="s">
        <v>36</v>
      </c>
      <c r="G41" s="52" t="s">
        <v>24</v>
      </c>
      <c r="H41" s="53" t="s">
        <v>25</v>
      </c>
      <c r="I41" s="53" t="s">
        <v>26</v>
      </c>
      <c r="J41" s="53">
        <v>16268</v>
      </c>
      <c r="K41" s="53">
        <v>43839</v>
      </c>
      <c r="L41" s="53">
        <v>7</v>
      </c>
    </row>
    <row r="42" spans="1:12">
      <c r="A42" s="51">
        <v>41</v>
      </c>
      <c r="B42" s="52" t="s">
        <v>85</v>
      </c>
      <c r="C42" s="53">
        <v>104669</v>
      </c>
      <c r="D42" s="53" t="s">
        <v>42</v>
      </c>
      <c r="E42" s="53" t="s">
        <v>40</v>
      </c>
      <c r="F42" s="53" t="s">
        <v>36</v>
      </c>
      <c r="G42" s="52" t="s">
        <v>24</v>
      </c>
      <c r="H42" s="53" t="s">
        <v>25</v>
      </c>
      <c r="I42" s="53" t="s">
        <v>26</v>
      </c>
      <c r="J42" s="53">
        <v>23695</v>
      </c>
      <c r="K42" s="53">
        <v>44481</v>
      </c>
      <c r="L42" s="53">
        <v>7</v>
      </c>
    </row>
    <row r="43" spans="1:12">
      <c r="A43" s="51">
        <v>42</v>
      </c>
      <c r="B43" s="52" t="s">
        <v>86</v>
      </c>
      <c r="C43" s="53">
        <v>104670</v>
      </c>
      <c r="D43" s="53" t="s">
        <v>42</v>
      </c>
      <c r="E43" s="53" t="s">
        <v>40</v>
      </c>
      <c r="F43" s="53" t="s">
        <v>36</v>
      </c>
      <c r="G43" s="52" t="s">
        <v>24</v>
      </c>
      <c r="H43" s="53" t="s">
        <v>25</v>
      </c>
      <c r="I43" s="53" t="s">
        <v>26</v>
      </c>
      <c r="J43" s="53">
        <v>6436</v>
      </c>
      <c r="K43" s="54">
        <v>44673</v>
      </c>
      <c r="L43" s="53">
        <v>7</v>
      </c>
    </row>
    <row r="44" spans="1:12">
      <c r="A44" s="51">
        <v>43</v>
      </c>
      <c r="B44" s="52" t="s">
        <v>87</v>
      </c>
      <c r="C44" s="53">
        <v>20921</v>
      </c>
      <c r="D44" s="53" t="s">
        <v>48</v>
      </c>
      <c r="E44" s="53" t="s">
        <v>38</v>
      </c>
      <c r="F44" s="53" t="s">
        <v>36</v>
      </c>
      <c r="G44" s="52" t="s">
        <v>24</v>
      </c>
      <c r="H44" s="53" t="s">
        <v>25</v>
      </c>
      <c r="I44" s="53" t="s">
        <v>26</v>
      </c>
      <c r="J44" s="53">
        <v>14759</v>
      </c>
      <c r="K44" s="54">
        <v>43816</v>
      </c>
      <c r="L44" s="53">
        <v>7</v>
      </c>
    </row>
    <row r="45" spans="1:12">
      <c r="A45" s="51">
        <v>44</v>
      </c>
      <c r="B45" s="52" t="s">
        <v>88</v>
      </c>
      <c r="C45" s="53">
        <v>102747</v>
      </c>
      <c r="D45" s="53" t="s">
        <v>48</v>
      </c>
      <c r="E45" s="53" t="s">
        <v>38</v>
      </c>
      <c r="F45" s="53" t="s">
        <v>36</v>
      </c>
      <c r="G45" s="52" t="s">
        <v>24</v>
      </c>
      <c r="H45" s="53" t="s">
        <v>25</v>
      </c>
      <c r="I45" s="53" t="s">
        <v>26</v>
      </c>
      <c r="J45" s="53">
        <v>8307</v>
      </c>
      <c r="K45" s="54">
        <v>43979</v>
      </c>
      <c r="L45" s="53">
        <v>7</v>
      </c>
    </row>
    <row r="46" spans="1:12">
      <c r="A46" s="51">
        <v>45</v>
      </c>
      <c r="B46" s="52" t="s">
        <v>89</v>
      </c>
      <c r="C46" s="53">
        <v>103118</v>
      </c>
      <c r="D46" s="53" t="s">
        <v>48</v>
      </c>
      <c r="E46" s="53" t="s">
        <v>38</v>
      </c>
      <c r="F46" s="53" t="s">
        <v>36</v>
      </c>
      <c r="G46" s="52" t="s">
        <v>24</v>
      </c>
      <c r="H46" s="53" t="s">
        <v>25</v>
      </c>
      <c r="I46" s="53" t="s">
        <v>26</v>
      </c>
      <c r="J46" s="53">
        <v>18073</v>
      </c>
      <c r="K46" s="54">
        <v>44462</v>
      </c>
      <c r="L46" s="53">
        <v>7</v>
      </c>
    </row>
    <row r="47" spans="1:12">
      <c r="A47" s="51">
        <v>46</v>
      </c>
      <c r="B47" s="52" t="s">
        <v>90</v>
      </c>
      <c r="C47" s="53">
        <v>103177</v>
      </c>
      <c r="D47" s="53" t="s">
        <v>48</v>
      </c>
      <c r="E47" s="53" t="s">
        <v>38</v>
      </c>
      <c r="F47" s="53" t="s">
        <v>36</v>
      </c>
      <c r="G47" s="52" t="s">
        <v>24</v>
      </c>
      <c r="H47" s="53" t="s">
        <v>25</v>
      </c>
      <c r="I47" s="53" t="s">
        <v>26</v>
      </c>
      <c r="J47" s="53">
        <v>18309</v>
      </c>
      <c r="K47" s="54">
        <v>44467</v>
      </c>
      <c r="L47" s="53">
        <v>7</v>
      </c>
    </row>
    <row r="48" spans="1:12">
      <c r="A48" s="51">
        <v>47</v>
      </c>
      <c r="B48" s="52" t="s">
        <v>91</v>
      </c>
      <c r="C48" s="53">
        <v>105462</v>
      </c>
      <c r="D48" s="53" t="s">
        <v>48</v>
      </c>
      <c r="E48" s="53" t="s">
        <v>40</v>
      </c>
      <c r="F48" s="53" t="s">
        <v>36</v>
      </c>
      <c r="G48" s="52" t="s">
        <v>24</v>
      </c>
      <c r="H48" s="53" t="s">
        <v>25</v>
      </c>
      <c r="I48" s="53" t="s">
        <v>26</v>
      </c>
      <c r="J48" s="53">
        <v>5912</v>
      </c>
      <c r="K48" s="54">
        <v>42460</v>
      </c>
      <c r="L48" s="53">
        <v>7</v>
      </c>
    </row>
    <row r="49" spans="1:12">
      <c r="A49" s="51">
        <v>48</v>
      </c>
      <c r="B49" s="52" t="s">
        <v>92</v>
      </c>
      <c r="C49" s="53">
        <v>105974</v>
      </c>
      <c r="D49" s="53" t="s">
        <v>48</v>
      </c>
      <c r="E49" s="53" t="s">
        <v>40</v>
      </c>
      <c r="F49" s="53" t="s">
        <v>36</v>
      </c>
      <c r="G49" s="52" t="s">
        <v>24</v>
      </c>
      <c r="H49" s="53" t="s">
        <v>25</v>
      </c>
      <c r="I49" s="53" t="s">
        <v>26</v>
      </c>
      <c r="J49" s="53">
        <v>20895</v>
      </c>
      <c r="K49" s="53">
        <v>42440</v>
      </c>
      <c r="L49" s="53">
        <v>7</v>
      </c>
    </row>
    <row r="50" spans="1:12">
      <c r="A50" s="51">
        <v>49</v>
      </c>
      <c r="B50" s="52" t="s">
        <v>93</v>
      </c>
      <c r="C50" s="53">
        <v>53854</v>
      </c>
      <c r="D50" s="53" t="s">
        <v>57</v>
      </c>
      <c r="E50" s="53" t="s">
        <v>38</v>
      </c>
      <c r="F50" s="53" t="s">
        <v>36</v>
      </c>
      <c r="G50" s="52" t="s">
        <v>24</v>
      </c>
      <c r="H50" s="53" t="s">
        <v>25</v>
      </c>
      <c r="I50" s="53" t="s">
        <v>26</v>
      </c>
      <c r="J50" s="53">
        <v>3322</v>
      </c>
      <c r="K50" s="53">
        <v>44258</v>
      </c>
      <c r="L50" s="53">
        <v>7</v>
      </c>
    </row>
    <row r="51" spans="1:12">
      <c r="A51" s="51">
        <v>50</v>
      </c>
      <c r="B51" s="52" t="s">
        <v>94</v>
      </c>
      <c r="C51" s="53">
        <v>102836</v>
      </c>
      <c r="D51" s="53" t="s">
        <v>57</v>
      </c>
      <c r="E51" s="53" t="s">
        <v>38</v>
      </c>
      <c r="F51" s="53" t="s">
        <v>36</v>
      </c>
      <c r="G51" s="52" t="s">
        <v>24</v>
      </c>
      <c r="H51" s="53" t="s">
        <v>25</v>
      </c>
      <c r="I51" s="53" t="s">
        <v>26</v>
      </c>
      <c r="J51" s="53">
        <v>18320</v>
      </c>
      <c r="K51" s="54">
        <v>44467</v>
      </c>
      <c r="L51" s="53">
        <v>7</v>
      </c>
    </row>
    <row r="52" spans="1:12">
      <c r="A52" s="51">
        <v>51</v>
      </c>
      <c r="B52" s="52" t="s">
        <v>95</v>
      </c>
      <c r="C52" s="53">
        <v>104162</v>
      </c>
      <c r="D52" s="53" t="s">
        <v>57</v>
      </c>
      <c r="E52" s="53" t="s">
        <v>40</v>
      </c>
      <c r="F52" s="53" t="s">
        <v>36</v>
      </c>
      <c r="G52" s="52" t="s">
        <v>24</v>
      </c>
      <c r="H52" s="53" t="s">
        <v>25</v>
      </c>
      <c r="I52" s="53" t="s">
        <v>26</v>
      </c>
      <c r="J52" s="53">
        <v>7013</v>
      </c>
      <c r="K52" s="54">
        <v>44308</v>
      </c>
      <c r="L52" s="53">
        <v>7</v>
      </c>
    </row>
    <row r="53" spans="1:12">
      <c r="A53" s="51">
        <v>52</v>
      </c>
      <c r="B53" s="52" t="s">
        <v>96</v>
      </c>
      <c r="C53" s="53">
        <v>105727</v>
      </c>
      <c r="D53" s="53" t="s">
        <v>57</v>
      </c>
      <c r="E53" s="53" t="s">
        <v>40</v>
      </c>
      <c r="F53" s="53" t="s">
        <v>36</v>
      </c>
      <c r="G53" s="52" t="s">
        <v>24</v>
      </c>
      <c r="H53" s="53" t="s">
        <v>25</v>
      </c>
      <c r="I53" s="53" t="s">
        <v>26</v>
      </c>
      <c r="J53" s="53">
        <v>15294</v>
      </c>
      <c r="K53" s="54">
        <v>42577</v>
      </c>
      <c r="L53" s="53">
        <v>7</v>
      </c>
    </row>
    <row r="54" spans="1:12">
      <c r="A54" s="51">
        <v>53</v>
      </c>
      <c r="B54" s="52" t="s">
        <v>97</v>
      </c>
      <c r="C54" s="53">
        <v>106132</v>
      </c>
      <c r="D54" s="53" t="s">
        <v>57</v>
      </c>
      <c r="E54" s="53" t="s">
        <v>40</v>
      </c>
      <c r="F54" s="53" t="s">
        <v>36</v>
      </c>
      <c r="G54" s="52" t="s">
        <v>24</v>
      </c>
      <c r="H54" s="53" t="s">
        <v>25</v>
      </c>
      <c r="I54" s="53" t="s">
        <v>26</v>
      </c>
      <c r="J54" s="53">
        <v>2397</v>
      </c>
      <c r="K54" s="54">
        <v>42787</v>
      </c>
      <c r="L54" s="53">
        <v>7</v>
      </c>
    </row>
    <row r="55" spans="1:12">
      <c r="A55" s="51">
        <v>54</v>
      </c>
      <c r="B55" s="52" t="s">
        <v>98</v>
      </c>
      <c r="C55" s="53">
        <v>106154</v>
      </c>
      <c r="D55" s="53" t="s">
        <v>57</v>
      </c>
      <c r="E55" s="53" t="s">
        <v>40</v>
      </c>
      <c r="F55" s="53" t="s">
        <v>36</v>
      </c>
      <c r="G55" s="52" t="s">
        <v>24</v>
      </c>
      <c r="H55" s="53" t="s">
        <v>25</v>
      </c>
      <c r="I55" s="53" t="s">
        <v>26</v>
      </c>
      <c r="J55" s="53">
        <v>3096</v>
      </c>
      <c r="K55" s="53">
        <v>42797</v>
      </c>
      <c r="L55" s="53">
        <v>7</v>
      </c>
    </row>
    <row r="56" spans="1:12">
      <c r="A56" s="51">
        <v>55</v>
      </c>
      <c r="B56" s="52" t="s">
        <v>99</v>
      </c>
      <c r="C56" s="53">
        <v>106151</v>
      </c>
      <c r="D56" s="53" t="s">
        <v>21</v>
      </c>
      <c r="E56" s="53" t="s">
        <v>40</v>
      </c>
      <c r="F56" s="53" t="s">
        <v>36</v>
      </c>
      <c r="G56" s="52" t="s">
        <v>24</v>
      </c>
      <c r="H56" s="53" t="s">
        <v>25</v>
      </c>
      <c r="I56" s="53" t="s">
        <v>26</v>
      </c>
      <c r="J56" s="53">
        <v>3091</v>
      </c>
      <c r="K56" s="53">
        <v>42797</v>
      </c>
      <c r="L56" s="53">
        <v>7</v>
      </c>
    </row>
    <row r="57" spans="1:12">
      <c r="A57" s="51">
        <v>56</v>
      </c>
      <c r="B57" s="52" t="s">
        <v>100</v>
      </c>
      <c r="C57" s="53">
        <v>106208</v>
      </c>
      <c r="D57" s="53" t="s">
        <v>48</v>
      </c>
      <c r="E57" s="53" t="s">
        <v>40</v>
      </c>
      <c r="F57" s="53" t="s">
        <v>36</v>
      </c>
      <c r="G57" s="52" t="s">
        <v>24</v>
      </c>
      <c r="H57" s="53" t="s">
        <v>25</v>
      </c>
      <c r="I57" s="53" t="s">
        <v>26</v>
      </c>
      <c r="J57" s="53">
        <v>4676</v>
      </c>
      <c r="K57" s="54">
        <v>42809</v>
      </c>
      <c r="L57" s="53">
        <v>7</v>
      </c>
    </row>
    <row r="58" spans="1:12">
      <c r="A58" s="51">
        <v>57</v>
      </c>
      <c r="B58" s="52" t="s">
        <v>101</v>
      </c>
      <c r="C58" s="53">
        <v>107976</v>
      </c>
      <c r="D58" s="53" t="s">
        <v>57</v>
      </c>
      <c r="E58" s="53" t="s">
        <v>40</v>
      </c>
      <c r="F58" s="53" t="s">
        <v>36</v>
      </c>
      <c r="G58" s="52" t="s">
        <v>24</v>
      </c>
      <c r="H58" s="53" t="s">
        <v>25</v>
      </c>
      <c r="I58" s="53" t="s">
        <v>26</v>
      </c>
      <c r="J58" s="53">
        <v>4262</v>
      </c>
      <c r="K58" s="54">
        <v>43580</v>
      </c>
      <c r="L58" s="53">
        <v>7</v>
      </c>
    </row>
    <row r="59" spans="1:12">
      <c r="A59" s="51">
        <v>58</v>
      </c>
      <c r="B59" s="52" t="s">
        <v>102</v>
      </c>
      <c r="C59" s="53">
        <v>107977</v>
      </c>
      <c r="D59" s="53" t="s">
        <v>57</v>
      </c>
      <c r="E59" s="53" t="s">
        <v>40</v>
      </c>
      <c r="F59" s="53" t="s">
        <v>36</v>
      </c>
      <c r="G59" s="52" t="s">
        <v>24</v>
      </c>
      <c r="H59" s="53" t="s">
        <v>25</v>
      </c>
      <c r="I59" s="53" t="s">
        <v>26</v>
      </c>
      <c r="J59" s="53">
        <v>4263</v>
      </c>
      <c r="K59" s="54">
        <v>43580</v>
      </c>
      <c r="L59" s="53">
        <v>7</v>
      </c>
    </row>
    <row r="60" spans="1:12">
      <c r="A60" s="51">
        <v>59</v>
      </c>
      <c r="B60" s="52" t="s">
        <v>103</v>
      </c>
      <c r="C60" s="53">
        <v>108317</v>
      </c>
      <c r="D60" s="53" t="s">
        <v>57</v>
      </c>
      <c r="E60" s="53" t="s">
        <v>40</v>
      </c>
      <c r="F60" s="53" t="s">
        <v>36</v>
      </c>
      <c r="G60" s="52" t="s">
        <v>24</v>
      </c>
      <c r="H60" s="53" t="s">
        <v>25</v>
      </c>
      <c r="I60" s="53" t="s">
        <v>26</v>
      </c>
      <c r="J60" s="53">
        <v>9078</v>
      </c>
      <c r="K60" s="54">
        <v>43705</v>
      </c>
      <c r="L60" s="53">
        <v>7</v>
      </c>
    </row>
    <row r="61" spans="1:12">
      <c r="A61" s="51">
        <v>60</v>
      </c>
      <c r="B61" s="52" t="s">
        <v>104</v>
      </c>
      <c r="C61" s="53">
        <v>108944</v>
      </c>
      <c r="D61" s="53" t="s">
        <v>48</v>
      </c>
      <c r="E61" s="53" t="s">
        <v>40</v>
      </c>
      <c r="F61" s="53" t="s">
        <v>36</v>
      </c>
      <c r="G61" s="52" t="s">
        <v>24</v>
      </c>
      <c r="H61" s="53" t="s">
        <v>25</v>
      </c>
      <c r="I61" s="53" t="s">
        <v>26</v>
      </c>
      <c r="J61" s="53">
        <v>15464</v>
      </c>
      <c r="K61" s="54">
        <v>43817</v>
      </c>
      <c r="L61" s="53">
        <v>7</v>
      </c>
    </row>
    <row r="62" spans="1:12">
      <c r="A62" s="51">
        <v>61</v>
      </c>
      <c r="B62" s="52" t="s">
        <v>105</v>
      </c>
      <c r="C62" s="53">
        <v>104220</v>
      </c>
      <c r="D62" s="53" t="s">
        <v>48</v>
      </c>
      <c r="E62" s="53" t="s">
        <v>40</v>
      </c>
      <c r="F62" s="53" t="s">
        <v>33</v>
      </c>
      <c r="G62" s="52" t="s">
        <v>24</v>
      </c>
      <c r="H62" s="53" t="s">
        <v>25</v>
      </c>
      <c r="I62" s="53" t="s">
        <v>26</v>
      </c>
      <c r="J62" s="53">
        <v>11704</v>
      </c>
      <c r="K62" s="54">
        <v>44377</v>
      </c>
      <c r="L62" s="53">
        <v>7</v>
      </c>
    </row>
    <row r="63" spans="1:12">
      <c r="A63" s="51">
        <v>62</v>
      </c>
      <c r="B63" s="52" t="s">
        <v>106</v>
      </c>
      <c r="C63" s="53">
        <v>105773</v>
      </c>
      <c r="D63" s="53" t="s">
        <v>48</v>
      </c>
      <c r="E63" s="53" t="s">
        <v>40</v>
      </c>
      <c r="F63" s="53" t="s">
        <v>33</v>
      </c>
      <c r="G63" s="52" t="s">
        <v>24</v>
      </c>
      <c r="H63" s="53" t="s">
        <v>25</v>
      </c>
      <c r="I63" s="53" t="s">
        <v>26</v>
      </c>
      <c r="J63" s="53">
        <v>16571</v>
      </c>
      <c r="K63" s="53">
        <v>42712</v>
      </c>
      <c r="L63" s="53">
        <v>7</v>
      </c>
    </row>
    <row r="64" spans="1:12">
      <c r="A64" s="51">
        <v>63</v>
      </c>
      <c r="B64" s="52" t="s">
        <v>107</v>
      </c>
      <c r="C64" s="53">
        <v>106879</v>
      </c>
      <c r="D64" s="53" t="s">
        <v>57</v>
      </c>
      <c r="E64" s="53" t="s">
        <v>40</v>
      </c>
      <c r="F64" s="53" t="s">
        <v>33</v>
      </c>
      <c r="G64" s="52" t="s">
        <v>24</v>
      </c>
      <c r="H64" s="53" t="s">
        <v>25</v>
      </c>
      <c r="I64" s="53" t="s">
        <v>26</v>
      </c>
      <c r="J64" s="53">
        <v>7114</v>
      </c>
      <c r="K64" s="54">
        <v>43220</v>
      </c>
      <c r="L64" s="53">
        <v>7</v>
      </c>
    </row>
    <row r="65" spans="1:12">
      <c r="A65" s="51">
        <v>64</v>
      </c>
      <c r="B65" s="52" t="s">
        <v>108</v>
      </c>
      <c r="C65" s="53">
        <v>108293</v>
      </c>
      <c r="D65" s="53" t="s">
        <v>48</v>
      </c>
      <c r="E65" s="53" t="s">
        <v>40</v>
      </c>
      <c r="F65" s="53" t="s">
        <v>33</v>
      </c>
      <c r="G65" s="52" t="s">
        <v>24</v>
      </c>
      <c r="H65" s="53" t="s">
        <v>25</v>
      </c>
      <c r="I65" s="53" t="s">
        <v>26</v>
      </c>
      <c r="J65" s="53">
        <v>8914</v>
      </c>
      <c r="K65" s="54">
        <v>43704</v>
      </c>
      <c r="L65" s="53">
        <v>7</v>
      </c>
    </row>
    <row r="66" spans="1:12">
      <c r="A66" s="51">
        <v>65</v>
      </c>
      <c r="B66" s="52" t="s">
        <v>109</v>
      </c>
      <c r="C66" s="53">
        <v>111210</v>
      </c>
      <c r="D66" s="53" t="s">
        <v>21</v>
      </c>
      <c r="E66" s="53" t="s">
        <v>40</v>
      </c>
      <c r="F66" s="53" t="s">
        <v>33</v>
      </c>
      <c r="G66" s="52" t="s">
        <v>24</v>
      </c>
      <c r="H66" s="53" t="s">
        <v>25</v>
      </c>
      <c r="I66" s="53" t="s">
        <v>26</v>
      </c>
      <c r="J66" s="53">
        <v>7770</v>
      </c>
      <c r="K66" s="53">
        <v>44717</v>
      </c>
      <c r="L66" s="53">
        <v>7</v>
      </c>
    </row>
    <row r="67" spans="1:12">
      <c r="A67" s="51">
        <v>66</v>
      </c>
      <c r="B67" s="52" t="s">
        <v>110</v>
      </c>
      <c r="C67" s="53">
        <v>5130</v>
      </c>
      <c r="D67" s="53" t="s">
        <v>21</v>
      </c>
      <c r="E67" s="53" t="s">
        <v>40</v>
      </c>
      <c r="F67" s="53" t="s">
        <v>34</v>
      </c>
      <c r="G67" s="52" t="s">
        <v>24</v>
      </c>
      <c r="H67" s="53" t="s">
        <v>25</v>
      </c>
      <c r="I67" s="53" t="s">
        <v>26</v>
      </c>
      <c r="J67" s="53">
        <v>18307</v>
      </c>
      <c r="K67" s="54">
        <v>44467</v>
      </c>
      <c r="L67" s="53">
        <v>7</v>
      </c>
    </row>
    <row r="68" spans="1:12">
      <c r="A68" s="51">
        <v>67</v>
      </c>
      <c r="B68" s="52" t="s">
        <v>111</v>
      </c>
      <c r="C68" s="53">
        <v>7689</v>
      </c>
      <c r="D68" s="53" t="s">
        <v>21</v>
      </c>
      <c r="E68" s="53" t="s">
        <v>40</v>
      </c>
      <c r="F68" s="53" t="s">
        <v>34</v>
      </c>
      <c r="G68" s="52" t="s">
        <v>24</v>
      </c>
      <c r="H68" s="53" t="s">
        <v>25</v>
      </c>
      <c r="I68" s="53" t="s">
        <v>26</v>
      </c>
      <c r="J68" s="53">
        <v>13643</v>
      </c>
      <c r="K68" s="53">
        <v>43750</v>
      </c>
      <c r="L68" s="53" t="s">
        <v>112</v>
      </c>
    </row>
    <row r="69" spans="1:12">
      <c r="A69" s="51">
        <v>68</v>
      </c>
      <c r="B69" s="52" t="s">
        <v>113</v>
      </c>
      <c r="C69" s="53">
        <v>7686</v>
      </c>
      <c r="D69" s="53" t="s">
        <v>21</v>
      </c>
      <c r="E69" s="53" t="s">
        <v>40</v>
      </c>
      <c r="F69" s="53" t="s">
        <v>34</v>
      </c>
      <c r="G69" s="52" t="s">
        <v>24</v>
      </c>
      <c r="H69" s="53" t="s">
        <v>25</v>
      </c>
      <c r="I69" s="53" t="s">
        <v>114</v>
      </c>
      <c r="J69" s="53">
        <v>14612</v>
      </c>
      <c r="K69" s="53">
        <v>44508</v>
      </c>
      <c r="L69" s="53">
        <v>7</v>
      </c>
    </row>
    <row r="70" spans="1:12">
      <c r="A70" s="51">
        <v>69</v>
      </c>
      <c r="B70" s="52" t="s">
        <v>115</v>
      </c>
      <c r="C70" s="53">
        <v>3232</v>
      </c>
      <c r="D70" s="53" t="s">
        <v>42</v>
      </c>
      <c r="E70" s="53" t="s">
        <v>40</v>
      </c>
      <c r="F70" s="53" t="s">
        <v>34</v>
      </c>
      <c r="G70" s="52" t="s">
        <v>24</v>
      </c>
      <c r="H70" s="53" t="s">
        <v>25</v>
      </c>
      <c r="I70" s="53" t="s">
        <v>26</v>
      </c>
      <c r="J70" s="53">
        <v>18308</v>
      </c>
      <c r="K70" s="54">
        <v>44467</v>
      </c>
      <c r="L70" s="53">
        <v>7</v>
      </c>
    </row>
    <row r="71" spans="1:12">
      <c r="A71" s="51">
        <v>70</v>
      </c>
      <c r="B71" s="52" t="s">
        <v>116</v>
      </c>
      <c r="C71" s="53">
        <v>15451</v>
      </c>
      <c r="D71" s="53" t="s">
        <v>42</v>
      </c>
      <c r="E71" s="53" t="s">
        <v>40</v>
      </c>
      <c r="F71" s="53" t="s">
        <v>34</v>
      </c>
      <c r="G71" s="52" t="s">
        <v>24</v>
      </c>
      <c r="H71" s="53" t="s">
        <v>25</v>
      </c>
      <c r="I71" s="53" t="s">
        <v>26</v>
      </c>
      <c r="J71" s="53">
        <v>13999</v>
      </c>
      <c r="K71" s="53">
        <v>44235</v>
      </c>
      <c r="L71" s="53">
        <v>7</v>
      </c>
    </row>
    <row r="72" spans="1:12">
      <c r="A72" s="51">
        <v>71</v>
      </c>
      <c r="B72" s="52" t="s">
        <v>117</v>
      </c>
      <c r="C72" s="53">
        <v>20902</v>
      </c>
      <c r="D72" s="53" t="s">
        <v>42</v>
      </c>
      <c r="E72" s="53" t="s">
        <v>40</v>
      </c>
      <c r="F72" s="53" t="s">
        <v>34</v>
      </c>
      <c r="G72" s="52" t="s">
        <v>24</v>
      </c>
      <c r="H72" s="53" t="s">
        <v>25</v>
      </c>
      <c r="I72" s="53" t="s">
        <v>26</v>
      </c>
      <c r="J72" s="53">
        <v>8638</v>
      </c>
      <c r="K72" s="54">
        <v>43691</v>
      </c>
      <c r="L72" s="53">
        <v>7</v>
      </c>
    </row>
    <row r="73" spans="1:12">
      <c r="A73" s="51">
        <v>72</v>
      </c>
      <c r="B73" s="52" t="s">
        <v>118</v>
      </c>
      <c r="C73" s="53">
        <v>9583</v>
      </c>
      <c r="D73" s="53" t="s">
        <v>42</v>
      </c>
      <c r="E73" s="53" t="s">
        <v>40</v>
      </c>
      <c r="F73" s="53" t="s">
        <v>34</v>
      </c>
      <c r="G73" s="52" t="s">
        <v>24</v>
      </c>
      <c r="H73" s="53" t="s">
        <v>25</v>
      </c>
      <c r="I73" s="53" t="s">
        <v>114</v>
      </c>
      <c r="J73" s="53">
        <v>15510</v>
      </c>
      <c r="K73" s="53">
        <v>44659</v>
      </c>
      <c r="L73" s="53">
        <v>7</v>
      </c>
    </row>
    <row r="74" spans="1:12">
      <c r="A74" s="51">
        <v>73</v>
      </c>
      <c r="B74" s="52" t="s">
        <v>119</v>
      </c>
      <c r="C74" s="53">
        <v>104363</v>
      </c>
      <c r="D74" s="53" t="s">
        <v>42</v>
      </c>
      <c r="E74" s="53" t="s">
        <v>40</v>
      </c>
      <c r="F74" s="53" t="s">
        <v>34</v>
      </c>
      <c r="G74" s="52" t="s">
        <v>59</v>
      </c>
      <c r="H74" s="53" t="s">
        <v>25</v>
      </c>
      <c r="I74" s="53" t="s">
        <v>26</v>
      </c>
      <c r="J74" s="53">
        <v>4739</v>
      </c>
      <c r="K74" s="54">
        <v>42109</v>
      </c>
      <c r="L74" s="53">
        <v>7</v>
      </c>
    </row>
    <row r="75" spans="1:12">
      <c r="A75" s="51">
        <v>74</v>
      </c>
      <c r="B75" s="52" t="s">
        <v>120</v>
      </c>
      <c r="C75" s="53">
        <v>2822</v>
      </c>
      <c r="D75" s="53" t="s">
        <v>42</v>
      </c>
      <c r="E75" s="53" t="s">
        <v>40</v>
      </c>
      <c r="F75" s="53" t="s">
        <v>34</v>
      </c>
      <c r="G75" s="52" t="s">
        <v>24</v>
      </c>
      <c r="H75" s="53" t="s">
        <v>25</v>
      </c>
      <c r="I75" s="53" t="s">
        <v>26</v>
      </c>
      <c r="J75" s="53">
        <v>16164</v>
      </c>
      <c r="K75" s="54">
        <v>43817</v>
      </c>
      <c r="L75" s="53">
        <v>7</v>
      </c>
    </row>
    <row r="76" spans="1:12">
      <c r="A76" s="51">
        <v>75</v>
      </c>
      <c r="B76" s="52" t="s">
        <v>121</v>
      </c>
      <c r="C76" s="53">
        <v>102820</v>
      </c>
      <c r="D76" s="53" t="s">
        <v>42</v>
      </c>
      <c r="E76" s="53" t="s">
        <v>40</v>
      </c>
      <c r="F76" s="53" t="s">
        <v>34</v>
      </c>
      <c r="G76" s="52" t="s">
        <v>24</v>
      </c>
      <c r="H76" s="53" t="s">
        <v>25</v>
      </c>
      <c r="I76" s="53" t="s">
        <v>26</v>
      </c>
      <c r="J76" s="53">
        <v>9937</v>
      </c>
      <c r="K76" s="53">
        <v>44626</v>
      </c>
      <c r="L76" s="53">
        <v>7</v>
      </c>
    </row>
    <row r="77" spans="1:12">
      <c r="A77" s="51">
        <v>76</v>
      </c>
      <c r="B77" s="52" t="s">
        <v>122</v>
      </c>
      <c r="C77" s="53">
        <v>104202</v>
      </c>
      <c r="D77" s="53" t="s">
        <v>42</v>
      </c>
      <c r="E77" s="53" t="s">
        <v>40</v>
      </c>
      <c r="F77" s="53" t="s">
        <v>34</v>
      </c>
      <c r="G77" s="52" t="s">
        <v>55</v>
      </c>
      <c r="H77" s="53" t="s">
        <v>25</v>
      </c>
      <c r="I77" s="53" t="s">
        <v>26</v>
      </c>
      <c r="J77" s="53">
        <v>1342</v>
      </c>
      <c r="K77" s="53">
        <v>42065</v>
      </c>
      <c r="L77" s="53">
        <v>7</v>
      </c>
    </row>
    <row r="78" spans="1:12">
      <c r="A78" s="51">
        <v>77</v>
      </c>
      <c r="B78" s="52" t="s">
        <v>123</v>
      </c>
      <c r="C78" s="53">
        <v>104226</v>
      </c>
      <c r="D78" s="53" t="s">
        <v>42</v>
      </c>
      <c r="E78" s="53" t="s">
        <v>40</v>
      </c>
      <c r="F78" s="53" t="s">
        <v>34</v>
      </c>
      <c r="G78" s="52" t="s">
        <v>52</v>
      </c>
      <c r="H78" s="53" t="s">
        <v>25</v>
      </c>
      <c r="I78" s="53" t="s">
        <v>26</v>
      </c>
      <c r="J78" s="53">
        <v>1503</v>
      </c>
      <c r="K78" s="53">
        <v>42157</v>
      </c>
      <c r="L78" s="53">
        <v>7</v>
      </c>
    </row>
    <row r="79" spans="1:12">
      <c r="A79" s="51">
        <v>78</v>
      </c>
      <c r="B79" s="52" t="s">
        <v>124</v>
      </c>
      <c r="C79" s="53">
        <v>3671</v>
      </c>
      <c r="D79" s="53" t="s">
        <v>42</v>
      </c>
      <c r="E79" s="53" t="s">
        <v>40</v>
      </c>
      <c r="F79" s="53" t="s">
        <v>34</v>
      </c>
      <c r="G79" s="52" t="s">
        <v>24</v>
      </c>
      <c r="H79" s="53" t="s">
        <v>25</v>
      </c>
      <c r="I79" s="53" t="s">
        <v>114</v>
      </c>
      <c r="J79" s="53">
        <v>3099</v>
      </c>
      <c r="K79" s="54">
        <v>44253</v>
      </c>
      <c r="L79" s="53">
        <v>7</v>
      </c>
    </row>
    <row r="80" spans="1:12">
      <c r="A80" s="51">
        <v>79</v>
      </c>
      <c r="B80" s="52" t="s">
        <v>125</v>
      </c>
      <c r="C80" s="53">
        <v>52429</v>
      </c>
      <c r="D80" s="53" t="s">
        <v>42</v>
      </c>
      <c r="E80" s="53" t="s">
        <v>40</v>
      </c>
      <c r="F80" s="53" t="s">
        <v>34</v>
      </c>
      <c r="G80" s="52" t="s">
        <v>55</v>
      </c>
      <c r="H80" s="53" t="s">
        <v>25</v>
      </c>
      <c r="I80" s="53" t="s">
        <v>26</v>
      </c>
      <c r="J80" s="53">
        <v>15306</v>
      </c>
      <c r="K80" s="54">
        <v>43817</v>
      </c>
      <c r="L80" s="53">
        <v>7</v>
      </c>
    </row>
    <row r="81" spans="1:12">
      <c r="A81" s="51">
        <v>80</v>
      </c>
      <c r="B81" s="52" t="s">
        <v>126</v>
      </c>
      <c r="C81" s="53">
        <v>107254</v>
      </c>
      <c r="D81" s="53" t="s">
        <v>42</v>
      </c>
      <c r="E81" s="53" t="s">
        <v>40</v>
      </c>
      <c r="F81" s="53" t="s">
        <v>34</v>
      </c>
      <c r="G81" s="52" t="s">
        <v>52</v>
      </c>
      <c r="H81" s="53" t="s">
        <v>25</v>
      </c>
      <c r="I81" s="53" t="s">
        <v>114</v>
      </c>
      <c r="J81" s="53">
        <v>3099</v>
      </c>
      <c r="K81" s="54">
        <v>44253</v>
      </c>
      <c r="L81" s="53">
        <v>7</v>
      </c>
    </row>
    <row r="82" spans="1:12">
      <c r="A82" s="51">
        <v>81</v>
      </c>
      <c r="B82" s="52" t="s">
        <v>127</v>
      </c>
      <c r="C82" s="53">
        <v>107255</v>
      </c>
      <c r="D82" s="53" t="s">
        <v>42</v>
      </c>
      <c r="E82" s="53" t="s">
        <v>40</v>
      </c>
      <c r="F82" s="53" t="s">
        <v>34</v>
      </c>
      <c r="G82" s="52" t="s">
        <v>59</v>
      </c>
      <c r="H82" s="53" t="s">
        <v>25</v>
      </c>
      <c r="I82" s="53" t="s">
        <v>114</v>
      </c>
      <c r="J82" s="53">
        <v>3099</v>
      </c>
      <c r="K82" s="54">
        <v>44253</v>
      </c>
      <c r="L82" s="53">
        <v>7</v>
      </c>
    </row>
    <row r="83" spans="1:12">
      <c r="A83" s="51">
        <v>82</v>
      </c>
      <c r="B83" s="52" t="s">
        <v>128</v>
      </c>
      <c r="C83" s="53">
        <v>4579</v>
      </c>
      <c r="D83" s="53" t="s">
        <v>42</v>
      </c>
      <c r="E83" s="53" t="s">
        <v>40</v>
      </c>
      <c r="F83" s="53" t="s">
        <v>34</v>
      </c>
      <c r="G83" s="52" t="s">
        <v>24</v>
      </c>
      <c r="H83" s="53" t="s">
        <v>25</v>
      </c>
      <c r="I83" s="53" t="s">
        <v>26</v>
      </c>
      <c r="J83" s="53">
        <v>18856</v>
      </c>
      <c r="K83" s="53">
        <v>44326</v>
      </c>
      <c r="L83" s="53">
        <v>7</v>
      </c>
    </row>
    <row r="84" spans="1:12">
      <c r="A84" s="51">
        <v>83</v>
      </c>
      <c r="B84" s="52" t="s">
        <v>129</v>
      </c>
      <c r="C84" s="53">
        <v>102748</v>
      </c>
      <c r="D84" s="53" t="s">
        <v>42</v>
      </c>
      <c r="E84" s="53" t="s">
        <v>40</v>
      </c>
      <c r="F84" s="53" t="s">
        <v>34</v>
      </c>
      <c r="G84" s="52" t="s">
        <v>24</v>
      </c>
      <c r="H84" s="53" t="s">
        <v>25</v>
      </c>
      <c r="I84" s="53" t="s">
        <v>26</v>
      </c>
      <c r="J84" s="53">
        <v>16179</v>
      </c>
      <c r="K84" s="54">
        <v>43817</v>
      </c>
      <c r="L84" s="53">
        <v>7</v>
      </c>
    </row>
    <row r="85" spans="1:12">
      <c r="A85" s="51">
        <v>84</v>
      </c>
      <c r="B85" s="52" t="s">
        <v>130</v>
      </c>
      <c r="C85" s="53">
        <v>104362</v>
      </c>
      <c r="D85" s="53" t="s">
        <v>42</v>
      </c>
      <c r="E85" s="53" t="s">
        <v>40</v>
      </c>
      <c r="F85" s="53" t="s">
        <v>34</v>
      </c>
      <c r="G85" s="52" t="s">
        <v>59</v>
      </c>
      <c r="H85" s="53" t="s">
        <v>25</v>
      </c>
      <c r="I85" s="53" t="s">
        <v>26</v>
      </c>
      <c r="J85" s="53">
        <v>4732</v>
      </c>
      <c r="K85" s="54">
        <v>42109</v>
      </c>
      <c r="L85" s="53">
        <v>7</v>
      </c>
    </row>
    <row r="86" spans="1:12">
      <c r="A86" s="51">
        <v>85</v>
      </c>
      <c r="B86" s="52" t="s">
        <v>131</v>
      </c>
      <c r="C86" s="53">
        <v>102749</v>
      </c>
      <c r="D86" s="53" t="s">
        <v>42</v>
      </c>
      <c r="E86" s="53" t="s">
        <v>40</v>
      </c>
      <c r="F86" s="53" t="s">
        <v>34</v>
      </c>
      <c r="G86" s="52" t="s">
        <v>24</v>
      </c>
      <c r="H86" s="53" t="s">
        <v>25</v>
      </c>
      <c r="I86" s="53" t="s">
        <v>26</v>
      </c>
      <c r="J86" s="53">
        <v>18074</v>
      </c>
      <c r="K86" s="54">
        <v>44462</v>
      </c>
      <c r="L86" s="53">
        <v>7</v>
      </c>
    </row>
    <row r="87" spans="1:12">
      <c r="A87" s="51">
        <v>86</v>
      </c>
      <c r="B87" s="52" t="s">
        <v>132</v>
      </c>
      <c r="C87" s="53">
        <v>104819</v>
      </c>
      <c r="D87" s="53" t="s">
        <v>42</v>
      </c>
      <c r="E87" s="53" t="s">
        <v>40</v>
      </c>
      <c r="F87" s="53" t="s">
        <v>34</v>
      </c>
      <c r="G87" s="52" t="s">
        <v>24</v>
      </c>
      <c r="H87" s="53" t="s">
        <v>25</v>
      </c>
      <c r="I87" s="53" t="s">
        <v>26</v>
      </c>
      <c r="J87" s="53">
        <v>5253</v>
      </c>
      <c r="K87" s="53">
        <v>44746</v>
      </c>
      <c r="L87" s="53">
        <v>7</v>
      </c>
    </row>
    <row r="88" spans="1:12">
      <c r="A88" s="51">
        <v>87</v>
      </c>
      <c r="B88" s="52" t="s">
        <v>133</v>
      </c>
      <c r="C88" s="53">
        <v>11269</v>
      </c>
      <c r="D88" s="53" t="s">
        <v>48</v>
      </c>
      <c r="E88" s="53" t="s">
        <v>40</v>
      </c>
      <c r="F88" s="53" t="s">
        <v>34</v>
      </c>
      <c r="G88" s="52" t="s">
        <v>24</v>
      </c>
      <c r="H88" s="53" t="s">
        <v>25</v>
      </c>
      <c r="I88" s="53" t="s">
        <v>26</v>
      </c>
      <c r="J88" s="53">
        <v>2052</v>
      </c>
      <c r="K88" s="54">
        <v>41689</v>
      </c>
      <c r="L88" s="53">
        <v>8</v>
      </c>
    </row>
    <row r="89" spans="1:12">
      <c r="A89" s="51">
        <v>88</v>
      </c>
      <c r="B89" s="52" t="s">
        <v>134</v>
      </c>
      <c r="C89" s="53">
        <v>4456</v>
      </c>
      <c r="D89" s="53" t="s">
        <v>48</v>
      </c>
      <c r="E89" s="53" t="s">
        <v>40</v>
      </c>
      <c r="F89" s="53" t="s">
        <v>34</v>
      </c>
      <c r="G89" s="52" t="s">
        <v>24</v>
      </c>
      <c r="H89" s="53" t="s">
        <v>25</v>
      </c>
      <c r="I89" s="53" t="s">
        <v>26</v>
      </c>
      <c r="J89" s="53">
        <v>17025</v>
      </c>
      <c r="K89" s="53">
        <v>44478</v>
      </c>
      <c r="L89" s="53">
        <v>7</v>
      </c>
    </row>
    <row r="90" spans="1:12">
      <c r="A90" s="51">
        <v>89</v>
      </c>
      <c r="B90" s="52" t="s">
        <v>135</v>
      </c>
      <c r="C90" s="53">
        <v>103082</v>
      </c>
      <c r="D90" s="53" t="s">
        <v>57</v>
      </c>
      <c r="E90" s="53" t="s">
        <v>40</v>
      </c>
      <c r="F90" s="53" t="s">
        <v>34</v>
      </c>
      <c r="G90" s="52" t="s">
        <v>24</v>
      </c>
      <c r="H90" s="53" t="s">
        <v>25</v>
      </c>
      <c r="I90" s="53" t="s">
        <v>26</v>
      </c>
      <c r="J90" s="53">
        <v>10302</v>
      </c>
      <c r="K90" s="53">
        <v>44292</v>
      </c>
      <c r="L90" s="53">
        <v>7</v>
      </c>
    </row>
    <row r="91" spans="1:12">
      <c r="A91" s="51">
        <v>90</v>
      </c>
      <c r="B91" s="52" t="s">
        <v>136</v>
      </c>
      <c r="C91" s="53">
        <v>106207</v>
      </c>
      <c r="D91" s="53" t="s">
        <v>48</v>
      </c>
      <c r="E91" s="53" t="s">
        <v>40</v>
      </c>
      <c r="F91" s="53" t="s">
        <v>34</v>
      </c>
      <c r="G91" s="52" t="s">
        <v>24</v>
      </c>
      <c r="H91" s="53" t="s">
        <v>25</v>
      </c>
      <c r="I91" s="53" t="s">
        <v>26</v>
      </c>
      <c r="J91" s="53">
        <v>4674</v>
      </c>
      <c r="K91" s="54">
        <v>42809</v>
      </c>
      <c r="L91" s="53">
        <v>7</v>
      </c>
    </row>
    <row r="92" spans="1:12">
      <c r="A92" s="51">
        <v>91</v>
      </c>
      <c r="B92" s="52" t="s">
        <v>137</v>
      </c>
      <c r="C92" s="53">
        <v>106886</v>
      </c>
      <c r="D92" s="53" t="s">
        <v>42</v>
      </c>
      <c r="E92" s="53" t="s">
        <v>40</v>
      </c>
      <c r="F92" s="53" t="s">
        <v>34</v>
      </c>
      <c r="G92" s="52" t="s">
        <v>24</v>
      </c>
      <c r="H92" s="53" t="s">
        <v>25</v>
      </c>
      <c r="I92" s="53" t="s">
        <v>26</v>
      </c>
      <c r="J92" s="53">
        <v>7348</v>
      </c>
      <c r="K92" s="53">
        <v>43195</v>
      </c>
      <c r="L92" s="53">
        <v>7</v>
      </c>
    </row>
    <row r="93" spans="1:12">
      <c r="A93" s="51">
        <v>92</v>
      </c>
      <c r="B93" s="52" t="s">
        <v>138</v>
      </c>
      <c r="C93" s="53">
        <v>106885</v>
      </c>
      <c r="D93" s="53" t="s">
        <v>42</v>
      </c>
      <c r="E93" s="53" t="s">
        <v>40</v>
      </c>
      <c r="F93" s="53" t="s">
        <v>34</v>
      </c>
      <c r="G93" s="52" t="s">
        <v>24</v>
      </c>
      <c r="H93" s="53" t="s">
        <v>25</v>
      </c>
      <c r="I93" s="53" t="s">
        <v>26</v>
      </c>
      <c r="J93" s="53">
        <v>7341</v>
      </c>
      <c r="K93" s="53">
        <v>43195</v>
      </c>
      <c r="L93" s="53">
        <v>7</v>
      </c>
    </row>
    <row r="94" spans="1:12">
      <c r="A94" s="51">
        <v>93</v>
      </c>
      <c r="B94" s="52" t="s">
        <v>139</v>
      </c>
      <c r="C94" s="53">
        <v>108008</v>
      </c>
      <c r="D94" s="53" t="s">
        <v>48</v>
      </c>
      <c r="E94" s="53" t="s">
        <v>40</v>
      </c>
      <c r="F94" s="53" t="s">
        <v>34</v>
      </c>
      <c r="G94" s="52" t="s">
        <v>24</v>
      </c>
      <c r="H94" s="53" t="s">
        <v>25</v>
      </c>
      <c r="I94" s="53" t="s">
        <v>26</v>
      </c>
      <c r="J94" s="53">
        <v>4424</v>
      </c>
      <c r="K94" s="53">
        <v>43651</v>
      </c>
      <c r="L94" s="53">
        <v>7</v>
      </c>
    </row>
    <row r="95" spans="1:12">
      <c r="A95" s="51">
        <v>94</v>
      </c>
      <c r="B95" s="52" t="s">
        <v>140</v>
      </c>
      <c r="C95" s="53">
        <v>108295</v>
      </c>
      <c r="D95" s="53" t="s">
        <v>57</v>
      </c>
      <c r="E95" s="53" t="s">
        <v>40</v>
      </c>
      <c r="F95" s="53" t="s">
        <v>34</v>
      </c>
      <c r="G95" s="52" t="s">
        <v>24</v>
      </c>
      <c r="H95" s="53" t="s">
        <v>51</v>
      </c>
      <c r="I95" s="53" t="s">
        <v>26</v>
      </c>
      <c r="J95" s="53">
        <v>8923</v>
      </c>
      <c r="K95" s="54">
        <v>43704</v>
      </c>
      <c r="L95" s="53">
        <v>7</v>
      </c>
    </row>
    <row r="96" spans="1:12">
      <c r="A96" s="51">
        <v>95</v>
      </c>
      <c r="B96" s="52" t="s">
        <v>141</v>
      </c>
      <c r="C96" s="53">
        <v>108996</v>
      </c>
      <c r="D96" s="53" t="s">
        <v>21</v>
      </c>
      <c r="E96" s="53" t="s">
        <v>40</v>
      </c>
      <c r="F96" s="53" t="s">
        <v>34</v>
      </c>
      <c r="G96" s="52" t="s">
        <v>24</v>
      </c>
      <c r="H96" s="53" t="s">
        <v>25</v>
      </c>
      <c r="I96" s="53" t="s">
        <v>26</v>
      </c>
      <c r="J96" s="53">
        <v>15272</v>
      </c>
      <c r="K96" s="54">
        <v>43817</v>
      </c>
      <c r="L96" s="53">
        <v>7</v>
      </c>
    </row>
    <row r="97" spans="1:12">
      <c r="A97" s="51">
        <v>96</v>
      </c>
      <c r="B97" s="52" t="s">
        <v>142</v>
      </c>
      <c r="C97" s="53">
        <v>108747</v>
      </c>
      <c r="D97" s="53" t="s">
        <v>21</v>
      </c>
      <c r="E97" s="53" t="s">
        <v>40</v>
      </c>
      <c r="F97" s="53" t="s">
        <v>34</v>
      </c>
      <c r="G97" s="52" t="s">
        <v>24</v>
      </c>
      <c r="H97" s="53" t="s">
        <v>25</v>
      </c>
      <c r="I97" s="53" t="s">
        <v>26</v>
      </c>
      <c r="J97" s="53">
        <v>15576</v>
      </c>
      <c r="K97" s="54">
        <v>43817</v>
      </c>
      <c r="L97" s="53">
        <v>7</v>
      </c>
    </row>
    <row r="98" spans="1:12">
      <c r="A98" s="51">
        <v>97</v>
      </c>
      <c r="B98" s="52" t="s">
        <v>143</v>
      </c>
      <c r="C98" s="53">
        <v>109031</v>
      </c>
      <c r="D98" s="53" t="s">
        <v>48</v>
      </c>
      <c r="E98" s="53" t="s">
        <v>40</v>
      </c>
      <c r="F98" s="53" t="s">
        <v>34</v>
      </c>
      <c r="G98" s="52" t="s">
        <v>24</v>
      </c>
      <c r="H98" s="53" t="s">
        <v>25</v>
      </c>
      <c r="I98" s="53" t="s">
        <v>26</v>
      </c>
      <c r="J98" s="53">
        <v>16201</v>
      </c>
      <c r="K98" s="54">
        <v>43817</v>
      </c>
      <c r="L98" s="53">
        <v>7</v>
      </c>
    </row>
    <row r="99" spans="1:12">
      <c r="A99" s="51">
        <v>98</v>
      </c>
      <c r="B99" s="52" t="s">
        <v>144</v>
      </c>
      <c r="C99" s="53">
        <v>109189</v>
      </c>
      <c r="D99" s="53" t="s">
        <v>42</v>
      </c>
      <c r="E99" s="53" t="s">
        <v>40</v>
      </c>
      <c r="F99" s="53" t="s">
        <v>34</v>
      </c>
      <c r="G99" s="52" t="s">
        <v>31</v>
      </c>
      <c r="H99" s="53" t="s">
        <v>25</v>
      </c>
      <c r="I99" s="53" t="s">
        <v>26</v>
      </c>
      <c r="J99" s="53">
        <v>16084</v>
      </c>
      <c r="K99" s="54">
        <v>43817</v>
      </c>
      <c r="L99" s="53">
        <v>7</v>
      </c>
    </row>
    <row r="100" spans="1:12">
      <c r="A100" s="51">
        <v>99</v>
      </c>
      <c r="B100" s="52" t="s">
        <v>145</v>
      </c>
      <c r="C100" s="53">
        <v>1166</v>
      </c>
      <c r="D100" s="53" t="s">
        <v>65</v>
      </c>
      <c r="E100" s="53" t="s">
        <v>40</v>
      </c>
      <c r="F100" s="53" t="s">
        <v>23</v>
      </c>
      <c r="G100" s="52" t="s">
        <v>45</v>
      </c>
      <c r="H100" s="53" t="s">
        <v>146</v>
      </c>
      <c r="I100" s="53"/>
      <c r="J100" s="53">
        <v>2267</v>
      </c>
      <c r="K100" s="53">
        <v>43680</v>
      </c>
      <c r="L100" s="53">
        <v>7</v>
      </c>
    </row>
    <row r="101" spans="1:12">
      <c r="A101" s="51">
        <v>100</v>
      </c>
      <c r="B101" s="52" t="s">
        <v>147</v>
      </c>
      <c r="C101" s="53">
        <v>2618</v>
      </c>
      <c r="D101" s="53" t="s">
        <v>65</v>
      </c>
      <c r="E101" s="53" t="s">
        <v>40</v>
      </c>
      <c r="F101" s="53" t="s">
        <v>23</v>
      </c>
      <c r="G101" s="52" t="s">
        <v>45</v>
      </c>
      <c r="H101" s="53" t="s">
        <v>146</v>
      </c>
      <c r="I101" s="53"/>
      <c r="J101" s="53">
        <v>15521</v>
      </c>
      <c r="K101" s="53">
        <v>42833</v>
      </c>
      <c r="L101" s="53">
        <v>4</v>
      </c>
    </row>
    <row r="102" spans="1:12">
      <c r="A102" s="51">
        <v>101</v>
      </c>
      <c r="B102" s="52" t="s">
        <v>148</v>
      </c>
      <c r="C102" s="53">
        <v>108010</v>
      </c>
      <c r="D102" s="53" t="s">
        <v>65</v>
      </c>
      <c r="E102" s="53" t="s">
        <v>40</v>
      </c>
      <c r="F102" s="53" t="s">
        <v>23</v>
      </c>
      <c r="G102" s="52" t="s">
        <v>45</v>
      </c>
      <c r="H102" s="53" t="s">
        <v>146</v>
      </c>
      <c r="I102" s="53"/>
      <c r="J102" s="53">
        <v>4429</v>
      </c>
      <c r="K102" s="53">
        <v>43651</v>
      </c>
      <c r="L102" s="53">
        <v>7</v>
      </c>
    </row>
    <row r="103" spans="1:12">
      <c r="A103" s="51">
        <v>102</v>
      </c>
      <c r="B103" s="52" t="s">
        <v>149</v>
      </c>
      <c r="C103" s="53">
        <v>108043</v>
      </c>
      <c r="D103" s="53" t="s">
        <v>65</v>
      </c>
      <c r="E103" s="53" t="s">
        <v>40</v>
      </c>
      <c r="F103" s="53" t="s">
        <v>23</v>
      </c>
      <c r="G103" s="52" t="s">
        <v>45</v>
      </c>
      <c r="H103" s="53" t="s">
        <v>146</v>
      </c>
      <c r="I103" s="53"/>
      <c r="J103" s="53">
        <v>5381</v>
      </c>
      <c r="K103" s="54">
        <v>43609</v>
      </c>
      <c r="L103" s="53">
        <v>7</v>
      </c>
    </row>
    <row r="104" spans="1:12">
      <c r="A104" s="51">
        <v>103</v>
      </c>
      <c r="B104" s="52" t="s">
        <v>150</v>
      </c>
      <c r="C104" s="53">
        <v>108245</v>
      </c>
      <c r="D104" s="53" t="s">
        <v>65</v>
      </c>
      <c r="E104" s="53" t="s">
        <v>40</v>
      </c>
      <c r="F104" s="53" t="s">
        <v>23</v>
      </c>
      <c r="G104" s="52" t="s">
        <v>45</v>
      </c>
      <c r="H104" s="53" t="s">
        <v>146</v>
      </c>
      <c r="I104" s="53"/>
      <c r="J104" s="53">
        <v>8634</v>
      </c>
      <c r="K104" s="54">
        <v>43691</v>
      </c>
      <c r="L104" s="53">
        <v>7</v>
      </c>
    </row>
    <row r="105" spans="1:12">
      <c r="A105" s="51">
        <v>104</v>
      </c>
      <c r="B105" s="52" t="s">
        <v>151</v>
      </c>
      <c r="C105" s="53">
        <v>108305</v>
      </c>
      <c r="D105" s="53" t="s">
        <v>65</v>
      </c>
      <c r="E105" s="53" t="s">
        <v>40</v>
      </c>
      <c r="F105" s="53" t="s">
        <v>23</v>
      </c>
      <c r="G105" s="52" t="s">
        <v>45</v>
      </c>
      <c r="H105" s="53" t="s">
        <v>146</v>
      </c>
      <c r="I105" s="53"/>
      <c r="J105" s="53">
        <v>8951</v>
      </c>
      <c r="K105" s="54">
        <v>43704</v>
      </c>
      <c r="L105" s="53">
        <v>7</v>
      </c>
    </row>
    <row r="106" spans="1:12">
      <c r="A106" s="51">
        <v>105</v>
      </c>
      <c r="B106" s="52" t="s">
        <v>152</v>
      </c>
      <c r="C106" s="53">
        <v>104615</v>
      </c>
      <c r="D106" s="53" t="s">
        <v>65</v>
      </c>
      <c r="E106" s="53" t="s">
        <v>40</v>
      </c>
      <c r="F106" s="53" t="s">
        <v>36</v>
      </c>
      <c r="G106" s="52" t="s">
        <v>45</v>
      </c>
      <c r="H106" s="53" t="s">
        <v>146</v>
      </c>
      <c r="I106" s="53"/>
      <c r="J106" s="53">
        <v>8331</v>
      </c>
      <c r="K106" s="53">
        <v>42253</v>
      </c>
      <c r="L106" s="53">
        <v>7</v>
      </c>
    </row>
    <row r="107" spans="1:12">
      <c r="A107" s="51">
        <v>106</v>
      </c>
      <c r="B107" s="52" t="s">
        <v>153</v>
      </c>
      <c r="C107" s="53">
        <v>90361</v>
      </c>
      <c r="D107" s="53" t="s">
        <v>48</v>
      </c>
      <c r="E107" s="53" t="s">
        <v>38</v>
      </c>
      <c r="F107" s="53" t="s">
        <v>36</v>
      </c>
      <c r="G107" s="52" t="s">
        <v>62</v>
      </c>
      <c r="H107" s="53" t="s">
        <v>146</v>
      </c>
      <c r="I107" s="53"/>
      <c r="J107" s="53">
        <v>16572</v>
      </c>
      <c r="K107" s="53">
        <v>42712</v>
      </c>
      <c r="L107" s="53">
        <v>7</v>
      </c>
    </row>
    <row r="108" spans="1:12">
      <c r="A108" s="51">
        <v>107</v>
      </c>
      <c r="B108" s="52" t="s">
        <v>154</v>
      </c>
      <c r="C108" s="53">
        <v>104868</v>
      </c>
      <c r="D108" s="53" t="s">
        <v>48</v>
      </c>
      <c r="E108" s="53" t="s">
        <v>40</v>
      </c>
      <c r="F108" s="53" t="s">
        <v>36</v>
      </c>
      <c r="G108" s="52" t="s">
        <v>62</v>
      </c>
      <c r="H108" s="53" t="s">
        <v>146</v>
      </c>
      <c r="I108" s="53"/>
      <c r="J108" s="53">
        <v>5252</v>
      </c>
      <c r="K108" s="53">
        <v>44746</v>
      </c>
      <c r="L108" s="53">
        <v>7</v>
      </c>
    </row>
    <row r="109" spans="1:12">
      <c r="A109" s="51">
        <v>108</v>
      </c>
      <c r="B109" s="52" t="s">
        <v>155</v>
      </c>
      <c r="C109" s="53">
        <v>90528</v>
      </c>
      <c r="D109" s="53" t="s">
        <v>48</v>
      </c>
      <c r="E109" s="53" t="s">
        <v>38</v>
      </c>
      <c r="F109" s="53" t="s">
        <v>33</v>
      </c>
      <c r="G109" s="52" t="s">
        <v>62</v>
      </c>
      <c r="H109" s="53" t="s">
        <v>146</v>
      </c>
      <c r="I109" s="53"/>
      <c r="J109" s="53">
        <v>4336</v>
      </c>
      <c r="K109" s="53">
        <v>43011</v>
      </c>
      <c r="L109" s="53">
        <v>7</v>
      </c>
    </row>
    <row r="110" spans="1:12">
      <c r="A110" s="51">
        <v>109</v>
      </c>
      <c r="B110" s="52" t="s">
        <v>156</v>
      </c>
      <c r="C110" s="53">
        <v>103076</v>
      </c>
      <c r="D110" s="53" t="s">
        <v>65</v>
      </c>
      <c r="E110" s="53" t="s">
        <v>40</v>
      </c>
      <c r="F110" s="53" t="s">
        <v>34</v>
      </c>
      <c r="G110" s="52" t="s">
        <v>45</v>
      </c>
      <c r="H110" s="53" t="s">
        <v>146</v>
      </c>
      <c r="I110" s="53" t="s">
        <v>114</v>
      </c>
      <c r="J110" s="53">
        <v>14612</v>
      </c>
      <c r="K110" s="53">
        <v>44508</v>
      </c>
      <c r="L110" s="53">
        <v>7</v>
      </c>
    </row>
    <row r="111" spans="1:12">
      <c r="A111" s="51">
        <v>110</v>
      </c>
      <c r="B111" s="52" t="s">
        <v>157</v>
      </c>
      <c r="C111" s="53">
        <v>11480</v>
      </c>
      <c r="D111" s="53" t="s">
        <v>42</v>
      </c>
      <c r="E111" s="53" t="s">
        <v>40</v>
      </c>
      <c r="F111" s="53" t="s">
        <v>34</v>
      </c>
      <c r="G111" s="52" t="s">
        <v>62</v>
      </c>
      <c r="H111" s="53" t="s">
        <v>146</v>
      </c>
      <c r="I111" s="53" t="s">
        <v>114</v>
      </c>
      <c r="J111" s="53">
        <v>3099</v>
      </c>
      <c r="K111" s="54">
        <v>44253</v>
      </c>
      <c r="L111" s="53">
        <v>7</v>
      </c>
    </row>
    <row r="112" spans="1:12">
      <c r="A112" s="51">
        <v>111</v>
      </c>
      <c r="B112" s="52" t="s">
        <v>158</v>
      </c>
      <c r="C112" s="53">
        <v>103906</v>
      </c>
      <c r="D112" s="53" t="s">
        <v>65</v>
      </c>
      <c r="E112" s="53" t="s">
        <v>40</v>
      </c>
      <c r="F112" s="53" t="s">
        <v>34</v>
      </c>
      <c r="G112" s="52" t="s">
        <v>45</v>
      </c>
      <c r="H112" s="53" t="s">
        <v>146</v>
      </c>
      <c r="I112" s="53" t="s">
        <v>114</v>
      </c>
      <c r="J112" s="53">
        <v>3099</v>
      </c>
      <c r="K112" s="54">
        <v>44253</v>
      </c>
      <c r="L112" s="53">
        <v>7</v>
      </c>
    </row>
    <row r="113" spans="1:12">
      <c r="A113" s="51">
        <v>112</v>
      </c>
      <c r="B113" s="52" t="s">
        <v>159</v>
      </c>
      <c r="C113" s="53">
        <v>6624</v>
      </c>
      <c r="D113" s="53" t="s">
        <v>42</v>
      </c>
      <c r="E113" s="53" t="s">
        <v>40</v>
      </c>
      <c r="F113" s="53" t="s">
        <v>34</v>
      </c>
      <c r="G113" s="52" t="s">
        <v>62</v>
      </c>
      <c r="H113" s="53" t="s">
        <v>146</v>
      </c>
      <c r="I113" s="53"/>
      <c r="J113" s="53">
        <v>5468</v>
      </c>
      <c r="K113" s="54">
        <v>41743</v>
      </c>
      <c r="L113" s="53">
        <v>8</v>
      </c>
    </row>
    <row r="114" spans="1:12">
      <c r="A114" s="51">
        <v>113</v>
      </c>
      <c r="B114" s="52" t="s">
        <v>160</v>
      </c>
      <c r="C114" s="53">
        <v>104070</v>
      </c>
      <c r="D114" s="53" t="s">
        <v>42</v>
      </c>
      <c r="E114" s="53" t="s">
        <v>40</v>
      </c>
      <c r="F114" s="53" t="s">
        <v>34</v>
      </c>
      <c r="G114" s="52" t="s">
        <v>62</v>
      </c>
      <c r="H114" s="53" t="s">
        <v>146</v>
      </c>
      <c r="I114" s="53"/>
      <c r="J114" s="53">
        <v>22680</v>
      </c>
      <c r="K114" s="54">
        <v>42002</v>
      </c>
      <c r="L114" s="53">
        <v>7</v>
      </c>
    </row>
    <row r="115" spans="1:12">
      <c r="A115" s="51">
        <v>114</v>
      </c>
      <c r="B115" s="52" t="s">
        <v>161</v>
      </c>
      <c r="C115" s="53">
        <v>11269</v>
      </c>
      <c r="D115" s="53" t="s">
        <v>48</v>
      </c>
      <c r="E115" s="53" t="s">
        <v>40</v>
      </c>
      <c r="F115" s="53" t="s">
        <v>34</v>
      </c>
      <c r="G115" s="52" t="s">
        <v>62</v>
      </c>
      <c r="H115" s="53" t="s">
        <v>146</v>
      </c>
      <c r="I115" s="53"/>
      <c r="J115" s="53">
        <v>2052</v>
      </c>
      <c r="K115" s="54">
        <v>41689</v>
      </c>
      <c r="L115" s="53">
        <v>8</v>
      </c>
    </row>
    <row r="116" spans="1:12">
      <c r="A116" s="51">
        <v>115</v>
      </c>
      <c r="B116" s="52" t="s">
        <v>162</v>
      </c>
      <c r="C116" s="53">
        <v>108230</v>
      </c>
      <c r="D116" s="53" t="s">
        <v>65</v>
      </c>
      <c r="E116" s="53" t="s">
        <v>40</v>
      </c>
      <c r="F116" s="53" t="s">
        <v>34</v>
      </c>
      <c r="G116" s="52" t="s">
        <v>45</v>
      </c>
      <c r="H116" s="53" t="s">
        <v>146</v>
      </c>
      <c r="I116" s="53"/>
      <c r="J116" s="53">
        <v>4426</v>
      </c>
      <c r="K116" s="53">
        <v>43651</v>
      </c>
      <c r="L116" s="53">
        <v>7</v>
      </c>
    </row>
    <row r="117" spans="1:12">
      <c r="A117" s="51">
        <v>116</v>
      </c>
      <c r="B117" s="52" t="s">
        <v>163</v>
      </c>
      <c r="C117" s="53">
        <v>108294</v>
      </c>
      <c r="D117" s="53" t="s">
        <v>65</v>
      </c>
      <c r="E117" s="53" t="s">
        <v>40</v>
      </c>
      <c r="F117" s="53" t="s">
        <v>34</v>
      </c>
      <c r="G117" s="52" t="s">
        <v>45</v>
      </c>
      <c r="H117" s="53" t="s">
        <v>146</v>
      </c>
      <c r="I117" s="53"/>
      <c r="J117" s="53">
        <v>8922</v>
      </c>
      <c r="K117" s="54">
        <v>43704</v>
      </c>
      <c r="L117" s="53">
        <v>7</v>
      </c>
    </row>
    <row r="118" spans="1:12">
      <c r="A118" s="51">
        <v>117</v>
      </c>
      <c r="B118" s="52" t="s">
        <v>164</v>
      </c>
      <c r="C118" s="53">
        <v>108297</v>
      </c>
      <c r="D118" s="53" t="s">
        <v>42</v>
      </c>
      <c r="E118" s="53" t="s">
        <v>40</v>
      </c>
      <c r="F118" s="53" t="s">
        <v>34</v>
      </c>
      <c r="G118" s="52" t="s">
        <v>62</v>
      </c>
      <c r="H118" s="53" t="s">
        <v>146</v>
      </c>
      <c r="I118" s="53"/>
      <c r="J118" s="53">
        <v>8930</v>
      </c>
      <c r="K118" s="54">
        <v>43704</v>
      </c>
      <c r="L118" s="53">
        <v>7</v>
      </c>
    </row>
    <row r="119" spans="1:12">
      <c r="A119" s="51">
        <v>118</v>
      </c>
      <c r="B119" s="52" t="s">
        <v>165</v>
      </c>
      <c r="C119" s="53">
        <v>108832</v>
      </c>
      <c r="D119" s="53" t="s">
        <v>42</v>
      </c>
      <c r="E119" s="53" t="s">
        <v>40</v>
      </c>
      <c r="F119" s="53" t="s">
        <v>34</v>
      </c>
      <c r="G119" s="52" t="s">
        <v>62</v>
      </c>
      <c r="H119" s="53" t="s">
        <v>146</v>
      </c>
      <c r="I119" s="53"/>
      <c r="J119" s="53">
        <v>15490</v>
      </c>
      <c r="K119" s="54">
        <v>43817</v>
      </c>
      <c r="L119" s="53">
        <v>7</v>
      </c>
    </row>
  </sheetData>
  <autoFilter ref="A1:L119" xr:uid="{5D69B575-35C4-4705-B9AD-8C7057A81C7B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7">
    <tabColor theme="3"/>
  </sheetPr>
  <dimension ref="A1:S61"/>
  <sheetViews>
    <sheetView showZeros="0" topLeftCell="A16" zoomScale="70" zoomScaleNormal="70" workbookViewId="0">
      <pane xSplit="1" topLeftCell="B1" activePane="topRight" state="frozen"/>
      <selection pane="topRight" activeCell="Q53" sqref="Q53"/>
      <selection activeCell="C40" sqref="C40"/>
    </sheetView>
  </sheetViews>
  <sheetFormatPr defaultColWidth="0" defaultRowHeight="102.75" customHeight="1"/>
  <cols>
    <col min="1" max="1" width="0" hidden="1" customWidth="1"/>
    <col min="2" max="2" width="20.140625" style="17" customWidth="1"/>
    <col min="3" max="13" width="8.5703125" style="16" customWidth="1"/>
    <col min="14" max="15" width="9.5703125" style="16" customWidth="1"/>
    <col min="16" max="18" width="8.140625" style="16" customWidth="1"/>
    <col min="19" max="19" width="11.42578125" style="16" customWidth="1"/>
    <col min="20" max="16384" width="11.42578125" style="16" hidden="1"/>
  </cols>
  <sheetData>
    <row r="1" spans="2:19" ht="12.75" customHeight="1"/>
    <row r="2" spans="2:19" ht="12.75" customHeight="1"/>
    <row r="3" spans="2:19" ht="12.75" customHeight="1"/>
    <row r="4" spans="2:19" ht="12.75" customHeight="1"/>
    <row r="5" spans="2:19" ht="15">
      <c r="P5"/>
      <c r="Q5" s="20"/>
      <c r="R5" s="20"/>
    </row>
    <row r="6" spans="2:19" ht="15">
      <c r="P6" s="21"/>
      <c r="Q6" s="21"/>
      <c r="R6" s="21"/>
    </row>
    <row r="7" spans="2:19" ht="15">
      <c r="P7" s="21"/>
      <c r="Q7" s="120" t="s">
        <v>166</v>
      </c>
      <c r="R7" s="120"/>
      <c r="S7" s="120"/>
    </row>
    <row r="8" spans="2:19" ht="21">
      <c r="B8" s="119" t="s">
        <v>167</v>
      </c>
      <c r="C8" s="119"/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22"/>
      <c r="Q8" s="22"/>
      <c r="R8" s="22"/>
    </row>
    <row r="9" spans="2:19" ht="15">
      <c r="B9" s="76"/>
      <c r="C9" s="77">
        <v>2010</v>
      </c>
      <c r="D9" s="77">
        <v>2011</v>
      </c>
      <c r="E9" s="77">
        <v>2012</v>
      </c>
      <c r="F9" s="77">
        <v>2013</v>
      </c>
      <c r="G9" s="77">
        <v>2014</v>
      </c>
      <c r="H9" s="77">
        <v>2015</v>
      </c>
      <c r="I9" s="77">
        <v>2016</v>
      </c>
      <c r="J9" s="78">
        <v>2017</v>
      </c>
      <c r="K9" s="78">
        <v>2018</v>
      </c>
      <c r="L9" s="78">
        <v>2019</v>
      </c>
      <c r="M9" s="78">
        <v>2020</v>
      </c>
      <c r="N9" s="78">
        <v>2021</v>
      </c>
      <c r="O9" s="78">
        <v>2022</v>
      </c>
      <c r="P9" s="78">
        <v>2023</v>
      </c>
      <c r="Q9" s="22"/>
      <c r="R9" s="22"/>
    </row>
    <row r="10" spans="2:19" ht="15">
      <c r="B10" s="46" t="s">
        <v>168</v>
      </c>
      <c r="C10" s="47">
        <f>+SUM(C11:C12)</f>
        <v>42</v>
      </c>
      <c r="D10" s="47">
        <f t="shared" ref="D10:H10" si="0">+SUM(D11:D12)</f>
        <v>43</v>
      </c>
      <c r="E10" s="47">
        <f t="shared" si="0"/>
        <v>32</v>
      </c>
      <c r="F10" s="47">
        <f t="shared" si="0"/>
        <v>34</v>
      </c>
      <c r="G10" s="47">
        <f t="shared" si="0"/>
        <v>32</v>
      </c>
      <c r="H10" s="47">
        <f t="shared" si="0"/>
        <v>32</v>
      </c>
      <c r="I10" s="47">
        <f t="shared" ref="I10:O10" si="1">+SUM(I11:I12)</f>
        <v>35</v>
      </c>
      <c r="J10" s="47">
        <f t="shared" si="1"/>
        <v>36</v>
      </c>
      <c r="K10" s="47">
        <f t="shared" si="1"/>
        <v>38</v>
      </c>
      <c r="L10" s="47">
        <f t="shared" si="1"/>
        <v>41</v>
      </c>
      <c r="M10" s="47">
        <f t="shared" si="1"/>
        <v>40</v>
      </c>
      <c r="N10" s="47">
        <f t="shared" si="1"/>
        <v>43</v>
      </c>
      <c r="O10" s="47">
        <f t="shared" si="1"/>
        <v>40</v>
      </c>
      <c r="P10" s="47">
        <v>34</v>
      </c>
      <c r="Q10" s="22"/>
      <c r="R10" s="22"/>
    </row>
    <row r="11" spans="2:19" ht="15">
      <c r="B11" s="32" t="s">
        <v>169</v>
      </c>
      <c r="C11" s="33">
        <v>12</v>
      </c>
      <c r="D11" s="33">
        <v>12</v>
      </c>
      <c r="E11" s="33">
        <v>9</v>
      </c>
      <c r="F11" s="33">
        <v>7</v>
      </c>
      <c r="G11" s="33">
        <v>4</v>
      </c>
      <c r="H11" s="33">
        <v>3</v>
      </c>
      <c r="I11" s="33">
        <v>3</v>
      </c>
      <c r="J11" s="33">
        <v>3</v>
      </c>
      <c r="K11" s="33">
        <v>3</v>
      </c>
      <c r="L11" s="33">
        <v>3</v>
      </c>
      <c r="M11" s="33">
        <v>3</v>
      </c>
      <c r="N11" s="33">
        <v>2</v>
      </c>
      <c r="O11" s="33">
        <v>0</v>
      </c>
      <c r="P11" s="33"/>
      <c r="Q11" s="22"/>
      <c r="R11" s="22"/>
    </row>
    <row r="12" spans="2:19" ht="15">
      <c r="B12" s="32" t="s">
        <v>170</v>
      </c>
      <c r="C12" s="33">
        <f>32-C18</f>
        <v>30</v>
      </c>
      <c r="D12" s="33">
        <f>33-D18</f>
        <v>31</v>
      </c>
      <c r="E12" s="33">
        <f>25-E18</f>
        <v>23</v>
      </c>
      <c r="F12" s="33">
        <f>29-F18</f>
        <v>27</v>
      </c>
      <c r="G12" s="33">
        <f>30-G18</f>
        <v>28</v>
      </c>
      <c r="H12" s="33">
        <f>32-H18</f>
        <v>29</v>
      </c>
      <c r="I12" s="33">
        <v>32</v>
      </c>
      <c r="J12" s="33">
        <v>33</v>
      </c>
      <c r="K12" s="33">
        <v>35</v>
      </c>
      <c r="L12" s="33">
        <v>38</v>
      </c>
      <c r="M12" s="33">
        <v>37</v>
      </c>
      <c r="N12" s="33">
        <v>41</v>
      </c>
      <c r="O12" s="33">
        <v>40</v>
      </c>
      <c r="P12" s="33">
        <v>34</v>
      </c>
      <c r="Q12" s="21"/>
      <c r="R12" s="21"/>
    </row>
    <row r="13" spans="2:19" ht="15">
      <c r="B13" s="46" t="s">
        <v>171</v>
      </c>
      <c r="C13" s="47">
        <f>SUM(C14:C16)</f>
        <v>27</v>
      </c>
      <c r="D13" s="47">
        <f t="shared" ref="D13:H13" si="2">SUM(D14:D16)</f>
        <v>26</v>
      </c>
      <c r="E13" s="47">
        <f t="shared" si="2"/>
        <v>27</v>
      </c>
      <c r="F13" s="47">
        <f t="shared" si="2"/>
        <v>31</v>
      </c>
      <c r="G13" s="47">
        <f t="shared" si="2"/>
        <v>30</v>
      </c>
      <c r="H13" s="47">
        <f t="shared" si="2"/>
        <v>37</v>
      </c>
      <c r="I13" s="47">
        <f t="shared" ref="I13:P13" si="3">SUM(I14:I16)</f>
        <v>41</v>
      </c>
      <c r="J13" s="47">
        <f t="shared" si="3"/>
        <v>47</v>
      </c>
      <c r="K13" s="47">
        <f t="shared" si="3"/>
        <v>50</v>
      </c>
      <c r="L13" s="47">
        <f t="shared" si="3"/>
        <v>56</v>
      </c>
      <c r="M13" s="47">
        <f t="shared" si="3"/>
        <v>60</v>
      </c>
      <c r="N13" s="47">
        <f t="shared" si="3"/>
        <v>68</v>
      </c>
      <c r="O13" s="47">
        <f t="shared" si="3"/>
        <v>61</v>
      </c>
      <c r="P13" s="47">
        <f t="shared" si="3"/>
        <v>55</v>
      </c>
      <c r="Q13" s="20"/>
      <c r="R13" s="20"/>
    </row>
    <row r="14" spans="2:19" ht="12.75" customHeight="1">
      <c r="B14" s="32" t="s">
        <v>172</v>
      </c>
      <c r="C14" s="33">
        <f>33-C19</f>
        <v>21</v>
      </c>
      <c r="D14" s="33">
        <f>32-D19</f>
        <v>21</v>
      </c>
      <c r="E14" s="33">
        <f>32-E19</f>
        <v>21</v>
      </c>
      <c r="F14" s="33">
        <f>34-F19</f>
        <v>22</v>
      </c>
      <c r="G14" s="33">
        <v>16</v>
      </c>
      <c r="H14" s="33">
        <v>17</v>
      </c>
      <c r="I14" s="33">
        <v>17</v>
      </c>
      <c r="J14" s="33">
        <v>18</v>
      </c>
      <c r="K14" s="33">
        <v>20</v>
      </c>
      <c r="L14" s="33">
        <v>22</v>
      </c>
      <c r="M14" s="33">
        <v>25</v>
      </c>
      <c r="N14" s="33">
        <v>34</v>
      </c>
      <c r="O14" s="33">
        <v>28</v>
      </c>
      <c r="P14" s="33">
        <v>25</v>
      </c>
      <c r="Q14" s="20"/>
      <c r="R14" s="20"/>
    </row>
    <row r="15" spans="2:19" ht="12.75" customHeight="1">
      <c r="B15" s="32" t="s">
        <v>173</v>
      </c>
      <c r="C15" s="33">
        <f>6-C20</f>
        <v>5</v>
      </c>
      <c r="D15" s="33">
        <f>5-D20</f>
        <v>4</v>
      </c>
      <c r="E15" s="33">
        <v>5</v>
      </c>
      <c r="F15" s="33">
        <v>8</v>
      </c>
      <c r="G15" s="33">
        <v>13</v>
      </c>
      <c r="H15" s="33">
        <f>20-H20</f>
        <v>18</v>
      </c>
      <c r="I15" s="33">
        <v>21</v>
      </c>
      <c r="J15" s="33">
        <v>26</v>
      </c>
      <c r="K15" s="33">
        <v>26</v>
      </c>
      <c r="L15" s="33">
        <v>29</v>
      </c>
      <c r="M15" s="33">
        <v>30</v>
      </c>
      <c r="N15" s="33">
        <v>29</v>
      </c>
      <c r="O15" s="33">
        <v>27</v>
      </c>
      <c r="P15" s="33">
        <v>25</v>
      </c>
      <c r="Q15" s="23"/>
      <c r="R15" s="23"/>
    </row>
    <row r="16" spans="2:19" ht="15" customHeight="1">
      <c r="B16" s="32" t="s">
        <v>174</v>
      </c>
      <c r="C16" s="33">
        <v>1</v>
      </c>
      <c r="D16" s="33">
        <v>1</v>
      </c>
      <c r="E16" s="33">
        <v>1</v>
      </c>
      <c r="F16" s="33">
        <v>1</v>
      </c>
      <c r="G16" s="33">
        <v>1</v>
      </c>
      <c r="H16" s="33">
        <v>2</v>
      </c>
      <c r="I16" s="33">
        <v>3</v>
      </c>
      <c r="J16" s="33">
        <v>3</v>
      </c>
      <c r="K16" s="33">
        <v>4</v>
      </c>
      <c r="L16" s="33">
        <v>5</v>
      </c>
      <c r="M16" s="33">
        <v>5</v>
      </c>
      <c r="N16" s="33">
        <v>5</v>
      </c>
      <c r="O16" s="33">
        <v>6</v>
      </c>
      <c r="P16" s="33">
        <v>5</v>
      </c>
      <c r="Q16" s="24"/>
      <c r="R16" s="24"/>
    </row>
    <row r="17" spans="2:18" ht="15">
      <c r="B17" s="46" t="s">
        <v>175</v>
      </c>
      <c r="C17" s="47">
        <f>SUM(C18:C20)</f>
        <v>15</v>
      </c>
      <c r="D17" s="47">
        <f t="shared" ref="D17:H17" si="4">SUM(D18:D20)</f>
        <v>14</v>
      </c>
      <c r="E17" s="47">
        <f t="shared" si="4"/>
        <v>13</v>
      </c>
      <c r="F17" s="47">
        <f t="shared" si="4"/>
        <v>14</v>
      </c>
      <c r="G17" s="47">
        <f t="shared" si="4"/>
        <v>19</v>
      </c>
      <c r="H17" s="47">
        <f t="shared" si="4"/>
        <v>31</v>
      </c>
      <c r="I17" s="47">
        <f t="shared" ref="I17:O17" si="5">SUM(I18:I20)</f>
        <v>30</v>
      </c>
      <c r="J17" s="47">
        <f t="shared" si="5"/>
        <v>31</v>
      </c>
      <c r="K17" s="47">
        <f t="shared" si="5"/>
        <v>31</v>
      </c>
      <c r="L17" s="47">
        <f t="shared" si="5"/>
        <v>37</v>
      </c>
      <c r="M17" s="47">
        <f t="shared" si="5"/>
        <v>39</v>
      </c>
      <c r="N17" s="47">
        <f t="shared" si="5"/>
        <v>23</v>
      </c>
      <c r="O17" s="47">
        <f t="shared" si="5"/>
        <v>18</v>
      </c>
      <c r="P17" s="47">
        <f>SUM(P18:P21)</f>
        <v>28</v>
      </c>
      <c r="Q17" s="24"/>
      <c r="R17" s="24"/>
    </row>
    <row r="18" spans="2:18" ht="15">
      <c r="B18" s="32" t="s">
        <v>170</v>
      </c>
      <c r="C18" s="33">
        <v>2</v>
      </c>
      <c r="D18" s="33">
        <v>2</v>
      </c>
      <c r="E18" s="33">
        <v>2</v>
      </c>
      <c r="F18" s="33">
        <v>2</v>
      </c>
      <c r="G18" s="33">
        <v>2</v>
      </c>
      <c r="H18" s="33">
        <v>3</v>
      </c>
      <c r="I18" s="33">
        <v>3</v>
      </c>
      <c r="J18" s="33">
        <v>3</v>
      </c>
      <c r="K18" s="33">
        <v>3</v>
      </c>
      <c r="L18" s="33">
        <v>5</v>
      </c>
      <c r="M18" s="33">
        <v>6</v>
      </c>
      <c r="N18" s="33">
        <v>2</v>
      </c>
      <c r="O18" s="33">
        <v>2</v>
      </c>
      <c r="P18" s="33">
        <v>6</v>
      </c>
      <c r="Q18" s="24"/>
      <c r="R18" s="24"/>
    </row>
    <row r="19" spans="2:18" ht="15">
      <c r="B19" s="32" t="s">
        <v>172</v>
      </c>
      <c r="C19" s="33">
        <v>12</v>
      </c>
      <c r="D19" s="33">
        <v>11</v>
      </c>
      <c r="E19" s="33">
        <v>11</v>
      </c>
      <c r="F19" s="33">
        <v>12</v>
      </c>
      <c r="G19" s="33">
        <v>17</v>
      </c>
      <c r="H19" s="33">
        <v>26</v>
      </c>
      <c r="I19" s="33">
        <v>25</v>
      </c>
      <c r="J19" s="33">
        <v>26</v>
      </c>
      <c r="K19" s="33">
        <v>26</v>
      </c>
      <c r="L19" s="33">
        <v>30</v>
      </c>
      <c r="M19" s="33">
        <v>31</v>
      </c>
      <c r="N19" s="33">
        <v>20</v>
      </c>
      <c r="O19" s="33">
        <v>15</v>
      </c>
      <c r="P19" s="33">
        <v>18</v>
      </c>
      <c r="Q19" s="24"/>
      <c r="R19" s="24"/>
    </row>
    <row r="20" spans="2:18" ht="15">
      <c r="B20" s="32" t="s">
        <v>173</v>
      </c>
      <c r="C20" s="33">
        <v>1</v>
      </c>
      <c r="D20" s="33">
        <v>1</v>
      </c>
      <c r="E20" s="33">
        <v>0</v>
      </c>
      <c r="F20" s="33">
        <v>0</v>
      </c>
      <c r="G20" s="33">
        <v>0</v>
      </c>
      <c r="H20" s="33">
        <v>2</v>
      </c>
      <c r="I20" s="33">
        <v>2</v>
      </c>
      <c r="J20" s="33">
        <v>2</v>
      </c>
      <c r="K20" s="33">
        <v>2</v>
      </c>
      <c r="L20" s="33">
        <v>2</v>
      </c>
      <c r="M20" s="33">
        <v>2</v>
      </c>
      <c r="N20" s="33">
        <v>1</v>
      </c>
      <c r="O20" s="33">
        <v>1</v>
      </c>
      <c r="P20" s="33">
        <v>3</v>
      </c>
      <c r="Q20" s="24"/>
      <c r="R20" s="24"/>
    </row>
    <row r="21" spans="2:18" ht="15">
      <c r="B21" s="32" t="s">
        <v>174</v>
      </c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>
        <v>1</v>
      </c>
      <c r="Q21" s="24"/>
      <c r="R21" s="24"/>
    </row>
    <row r="22" spans="2:18" ht="15">
      <c r="B22" s="46" t="s">
        <v>176</v>
      </c>
      <c r="C22" s="47">
        <f>+C10+C13+C17</f>
        <v>84</v>
      </c>
      <c r="D22" s="47">
        <f t="shared" ref="D22:G22" si="6">+D10+D13+D17</f>
        <v>83</v>
      </c>
      <c r="E22" s="47">
        <f t="shared" si="6"/>
        <v>72</v>
      </c>
      <c r="F22" s="47">
        <f t="shared" si="6"/>
        <v>79</v>
      </c>
      <c r="G22" s="47">
        <f t="shared" si="6"/>
        <v>81</v>
      </c>
      <c r="H22" s="47">
        <f t="shared" ref="H22:M22" si="7">+H10+H13+H17</f>
        <v>100</v>
      </c>
      <c r="I22" s="47">
        <f t="shared" si="7"/>
        <v>106</v>
      </c>
      <c r="J22" s="47">
        <f t="shared" si="7"/>
        <v>114</v>
      </c>
      <c r="K22" s="47">
        <f t="shared" si="7"/>
        <v>119</v>
      </c>
      <c r="L22" s="47">
        <f t="shared" si="7"/>
        <v>134</v>
      </c>
      <c r="M22" s="47">
        <f t="shared" si="7"/>
        <v>139</v>
      </c>
      <c r="N22" s="47">
        <f t="shared" ref="N22:P22" si="8">+N10+N13+N17</f>
        <v>134</v>
      </c>
      <c r="O22" s="47">
        <f t="shared" si="8"/>
        <v>119</v>
      </c>
      <c r="P22" s="47">
        <f t="shared" si="8"/>
        <v>117</v>
      </c>
      <c r="Q22" s="24"/>
      <c r="R22" s="24"/>
    </row>
    <row r="23" spans="2:18" ht="15">
      <c r="B23" s="44" t="s">
        <v>177</v>
      </c>
      <c r="P23" s="24"/>
      <c r="Q23" s="24"/>
      <c r="R23" s="24"/>
    </row>
    <row r="24" spans="2:18" ht="15">
      <c r="B24" s="44" t="s">
        <v>178</v>
      </c>
      <c r="P24" s="24"/>
      <c r="Q24" s="24"/>
      <c r="R24" s="24"/>
    </row>
    <row r="25" spans="2:18" ht="15">
      <c r="P25" s="24"/>
      <c r="Q25" s="24"/>
      <c r="R25" s="24"/>
    </row>
    <row r="26" spans="2:18" ht="15">
      <c r="P26" s="24"/>
      <c r="Q26" s="24"/>
      <c r="R26" s="24"/>
    </row>
    <row r="27" spans="2:18" ht="15">
      <c r="P27" s="24"/>
      <c r="Q27" s="24"/>
      <c r="R27" s="24"/>
    </row>
    <row r="28" spans="2:18" ht="15">
      <c r="P28" s="24"/>
      <c r="Q28" s="24"/>
      <c r="R28" s="24"/>
    </row>
    <row r="29" spans="2:18" ht="15">
      <c r="P29" s="24"/>
      <c r="Q29" s="24"/>
      <c r="R29" s="24"/>
    </row>
    <row r="30" spans="2:18" ht="15">
      <c r="P30" s="24"/>
      <c r="Q30" s="24"/>
      <c r="R30" s="24"/>
    </row>
    <row r="31" spans="2:18" ht="15">
      <c r="P31" s="24"/>
      <c r="Q31" s="24"/>
      <c r="R31" s="24"/>
    </row>
    <row r="32" spans="2:18" ht="15">
      <c r="P32" s="24"/>
      <c r="Q32" s="24"/>
      <c r="R32" s="24"/>
    </row>
    <row r="33" spans="16:18" ht="15">
      <c r="P33" s="24"/>
      <c r="Q33" s="24"/>
      <c r="R33" s="24"/>
    </row>
    <row r="34" spans="16:18" ht="15">
      <c r="P34" s="24"/>
      <c r="Q34" s="24"/>
      <c r="R34" s="24"/>
    </row>
    <row r="35" spans="16:18" ht="15">
      <c r="P35" s="24"/>
      <c r="Q35" s="24"/>
      <c r="R35" s="24"/>
    </row>
    <row r="36" spans="16:18" ht="15">
      <c r="P36" s="24"/>
      <c r="Q36" s="24"/>
      <c r="R36" s="24"/>
    </row>
    <row r="37" spans="16:18" ht="15">
      <c r="P37" s="24"/>
      <c r="Q37" s="24"/>
      <c r="R37" s="24"/>
    </row>
    <row r="38" spans="16:18" ht="15">
      <c r="P38" s="24"/>
      <c r="Q38" s="24"/>
      <c r="R38" s="24"/>
    </row>
    <row r="39" spans="16:18" ht="15">
      <c r="P39" s="24"/>
      <c r="Q39" s="24"/>
      <c r="R39" s="24"/>
    </row>
    <row r="40" spans="16:18" ht="15">
      <c r="P40" s="24"/>
      <c r="Q40" s="24"/>
      <c r="R40" s="24"/>
    </row>
    <row r="41" spans="16:18" ht="15">
      <c r="P41" s="24"/>
      <c r="Q41" s="24"/>
      <c r="R41" s="24"/>
    </row>
    <row r="42" spans="16:18" ht="15">
      <c r="P42" s="24"/>
      <c r="Q42" s="24"/>
      <c r="R42" s="24"/>
    </row>
    <row r="43" spans="16:18" ht="15">
      <c r="P43" s="24"/>
      <c r="Q43" s="24"/>
      <c r="R43" s="24"/>
    </row>
    <row r="44" spans="16:18" ht="15">
      <c r="P44" s="24"/>
      <c r="Q44" s="24"/>
      <c r="R44" s="24"/>
    </row>
    <row r="45" spans="16:18" ht="15">
      <c r="P45" s="24"/>
      <c r="Q45" s="24"/>
      <c r="R45" s="24"/>
    </row>
    <row r="46" spans="16:18" ht="15">
      <c r="P46" s="24"/>
      <c r="Q46" s="24"/>
      <c r="R46" s="24"/>
    </row>
    <row r="47" spans="16:18" ht="15">
      <c r="P47" s="24"/>
      <c r="Q47" s="24"/>
      <c r="R47" s="24"/>
    </row>
    <row r="48" spans="16:18" ht="15">
      <c r="P48" s="24"/>
      <c r="Q48" s="24"/>
      <c r="R48" s="24"/>
    </row>
    <row r="49" spans="2:18" ht="15">
      <c r="P49" s="24"/>
      <c r="Q49" s="24"/>
      <c r="R49" s="24"/>
    </row>
    <row r="50" spans="2:18" ht="15">
      <c r="P50" s="24"/>
      <c r="Q50" s="24"/>
      <c r="R50" s="24"/>
    </row>
    <row r="51" spans="2:18" ht="15">
      <c r="P51" s="24"/>
      <c r="Q51" s="24"/>
      <c r="R51" s="24"/>
    </row>
    <row r="52" spans="2:18" ht="15">
      <c r="P52" s="24"/>
      <c r="Q52" s="24"/>
      <c r="R52" s="24"/>
    </row>
    <row r="53" spans="2:18" ht="15">
      <c r="P53" s="24"/>
      <c r="Q53" s="24"/>
      <c r="R53" s="24"/>
    </row>
    <row r="54" spans="2:18" ht="15">
      <c r="P54" s="24"/>
      <c r="Q54" s="24"/>
      <c r="R54" s="24"/>
    </row>
    <row r="55" spans="2:18" ht="15">
      <c r="P55" s="24"/>
      <c r="Q55" s="24"/>
      <c r="R55" s="24"/>
    </row>
    <row r="56" spans="2:18" ht="15">
      <c r="P56" s="24"/>
      <c r="Q56" s="24"/>
      <c r="R56" s="24"/>
    </row>
    <row r="57" spans="2:18" ht="15">
      <c r="P57" s="24"/>
      <c r="Q57" s="24"/>
      <c r="R57" s="24"/>
    </row>
    <row r="58" spans="2:18" ht="15">
      <c r="P58" s="24"/>
      <c r="Q58" s="24"/>
      <c r="R58" s="24"/>
    </row>
    <row r="59" spans="2:18" ht="15">
      <c r="B59" s="27" t="s">
        <v>6</v>
      </c>
      <c r="P59" s="24"/>
      <c r="Q59" s="24"/>
      <c r="R59" s="24"/>
    </row>
    <row r="60" spans="2:18" ht="15">
      <c r="B60" s="27" t="s">
        <v>179</v>
      </c>
      <c r="P60" s="20"/>
      <c r="Q60" s="20"/>
      <c r="R60" s="20"/>
    </row>
    <row r="61" spans="2:18" ht="44.25" customHeight="1">
      <c r="B61" s="27" t="s">
        <v>180</v>
      </c>
      <c r="P61" s="1"/>
      <c r="Q61" s="1"/>
      <c r="R61" s="1"/>
    </row>
  </sheetData>
  <mergeCells count="2">
    <mergeCell ref="B8:O8"/>
    <mergeCell ref="Q7:S7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3537E-0C0B-4973-B4BC-0230927EE9C9}">
  <sheetPr>
    <tabColor theme="3"/>
  </sheetPr>
  <dimension ref="A1:Y1048576"/>
  <sheetViews>
    <sheetView showGridLines="0" topLeftCell="B1" zoomScale="80" zoomScaleNormal="80" workbookViewId="0">
      <selection activeCell="C102" sqref="C102"/>
    </sheetView>
  </sheetViews>
  <sheetFormatPr defaultColWidth="0" defaultRowHeight="15" zeroHeight="1"/>
  <cols>
    <col min="1" max="1" width="8.28515625" hidden="1" customWidth="1"/>
    <col min="2" max="2" width="35.140625" bestFit="1" customWidth="1"/>
    <col min="3" max="3" width="5.42578125" bestFit="1" customWidth="1"/>
    <col min="4" max="4" width="16.140625" customWidth="1"/>
    <col min="5" max="5" width="32.7109375" customWidth="1"/>
    <col min="6" max="19" width="11.42578125" customWidth="1"/>
    <col min="20" max="16384" width="11.42578125" hidden="1"/>
  </cols>
  <sheetData>
    <row r="1" spans="1:25" ht="33.75">
      <c r="B1" s="114" t="s">
        <v>181</v>
      </c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</row>
    <row r="2" spans="1:25"/>
    <row r="3" spans="1:25"/>
    <row r="4" spans="1:25" ht="26.25">
      <c r="C4" s="113" t="s">
        <v>182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</row>
    <row r="5" spans="1:25"/>
    <row r="6" spans="1:25"/>
    <row r="7" spans="1:25" ht="28.5">
      <c r="B7" s="74" t="s">
        <v>183</v>
      </c>
    </row>
    <row r="8" spans="1:25" ht="18.75">
      <c r="B8" s="71" t="s">
        <v>184</v>
      </c>
      <c r="R8" s="120" t="s">
        <v>166</v>
      </c>
      <c r="S8" s="120"/>
      <c r="T8" s="120"/>
    </row>
    <row r="9" spans="1:25">
      <c r="A9" s="64">
        <f>+VLOOKUP(B9,$X$9:$Y$16,2,FALSE)</f>
        <v>2</v>
      </c>
      <c r="B9" s="121" t="s">
        <v>24</v>
      </c>
      <c r="U9" s="63" t="s">
        <v>185</v>
      </c>
      <c r="V9">
        <v>1</v>
      </c>
      <c r="X9" s="58" t="s">
        <v>28</v>
      </c>
      <c r="Y9" s="58" t="s">
        <v>29</v>
      </c>
    </row>
    <row r="10" spans="1:25">
      <c r="A10" s="64"/>
      <c r="B10" s="142"/>
      <c r="U10" s="63" t="s">
        <v>186</v>
      </c>
      <c r="V10">
        <v>2</v>
      </c>
      <c r="X10" s="61" t="s">
        <v>31</v>
      </c>
      <c r="Y10" s="62">
        <v>1</v>
      </c>
    </row>
    <row r="11" spans="1:25">
      <c r="B11" s="67" t="s">
        <v>187</v>
      </c>
      <c r="C11" s="67" t="s">
        <v>188</v>
      </c>
      <c r="D11" s="67" t="s">
        <v>189</v>
      </c>
      <c r="U11" s="63" t="s">
        <v>190</v>
      </c>
      <c r="V11">
        <v>3</v>
      </c>
      <c r="X11" s="61" t="s">
        <v>24</v>
      </c>
      <c r="Y11" s="62">
        <v>2</v>
      </c>
    </row>
    <row r="12" spans="1:25">
      <c r="A12" s="64" t="str">
        <f>+A9&amp;"-"&amp;B12</f>
        <v>2-Doctorado</v>
      </c>
      <c r="B12" s="68" t="s">
        <v>33</v>
      </c>
      <c r="C12" s="69">
        <f>+SUMIF($G$94:$G$139,$A12,I$94:I$139)</f>
        <v>5</v>
      </c>
      <c r="D12" s="70">
        <f t="shared" ref="D12:D15" si="0">+C12/$C$16</f>
        <v>5.6179775280898875E-2</v>
      </c>
      <c r="U12" s="63" t="s">
        <v>191</v>
      </c>
      <c r="V12">
        <v>4</v>
      </c>
      <c r="X12" s="61" t="s">
        <v>45</v>
      </c>
      <c r="Y12" s="62">
        <v>3</v>
      </c>
    </row>
    <row r="13" spans="1:25">
      <c r="A13" s="64" t="str">
        <f>+A9&amp;"-"&amp;B13</f>
        <v>2-Maestría</v>
      </c>
      <c r="B13" s="68" t="s">
        <v>173</v>
      </c>
      <c r="C13" s="69">
        <f t="shared" ref="C13:C15" si="1">+SUMIF($G$94:$G$139,$A13,I$94:I$139)</f>
        <v>25</v>
      </c>
      <c r="D13" s="70">
        <f t="shared" si="0"/>
        <v>0.2808988764044944</v>
      </c>
      <c r="U13" s="63" t="s">
        <v>65</v>
      </c>
      <c r="V13">
        <v>5</v>
      </c>
      <c r="X13" s="61" t="s">
        <v>52</v>
      </c>
      <c r="Y13" s="62">
        <v>4</v>
      </c>
    </row>
    <row r="14" spans="1:25">
      <c r="A14" s="64" t="str">
        <f>+A9&amp;"-"&amp;B14</f>
        <v>2-Especialización</v>
      </c>
      <c r="B14" s="68" t="s">
        <v>34</v>
      </c>
      <c r="C14" s="69">
        <f t="shared" si="1"/>
        <v>25</v>
      </c>
      <c r="D14" s="70">
        <f t="shared" si="0"/>
        <v>0.2808988764044944</v>
      </c>
      <c r="X14" s="61" t="s">
        <v>55</v>
      </c>
      <c r="Y14" s="62">
        <v>5</v>
      </c>
    </row>
    <row r="15" spans="1:25">
      <c r="A15" s="64" t="str">
        <f>+A9&amp;"-"&amp;B15</f>
        <v>2-Profesional</v>
      </c>
      <c r="B15" s="68" t="s">
        <v>23</v>
      </c>
      <c r="C15" s="69">
        <f t="shared" si="1"/>
        <v>34</v>
      </c>
      <c r="D15" s="70">
        <f t="shared" si="0"/>
        <v>0.38202247191011235</v>
      </c>
      <c r="X15" s="61" t="s">
        <v>59</v>
      </c>
      <c r="Y15" s="62">
        <v>6</v>
      </c>
    </row>
    <row r="16" spans="1:25">
      <c r="A16" s="64">
        <f>+A9</f>
        <v>2</v>
      </c>
      <c r="B16" s="66" t="s">
        <v>192</v>
      </c>
      <c r="C16" s="66">
        <f>SUM(C12:C15)</f>
        <v>89</v>
      </c>
      <c r="X16" s="61" t="s">
        <v>62</v>
      </c>
      <c r="Y16" s="62">
        <v>7</v>
      </c>
    </row>
    <row r="17" spans="2:25">
      <c r="X17" s="57" t="s">
        <v>68</v>
      </c>
      <c r="Y17" s="59">
        <v>118</v>
      </c>
    </row>
    <row r="18" spans="2:25">
      <c r="B18" s="63"/>
      <c r="C18" s="63"/>
    </row>
    <row r="19" spans="2:25">
      <c r="B19" s="63"/>
      <c r="C19" s="63"/>
    </row>
    <row r="20" spans="2:25">
      <c r="B20" s="63"/>
      <c r="C20" s="63"/>
    </row>
    <row r="21" spans="2:25">
      <c r="B21" s="63"/>
      <c r="C21" s="63"/>
    </row>
    <row r="22" spans="2:25">
      <c r="B22" s="63"/>
      <c r="C22" s="63"/>
    </row>
    <row r="23" spans="2:25"/>
    <row r="24" spans="2:25"/>
    <row r="25" spans="2:25"/>
    <row r="26" spans="2:25">
      <c r="B26" s="123" t="s">
        <v>193</v>
      </c>
      <c r="C26" s="123"/>
      <c r="D26" s="123"/>
    </row>
    <row r="27" spans="2:25">
      <c r="B27" s="67" t="s">
        <v>11</v>
      </c>
      <c r="C27" s="67" t="s">
        <v>188</v>
      </c>
      <c r="D27" s="67" t="s">
        <v>189</v>
      </c>
    </row>
    <row r="28" spans="2:25">
      <c r="B28" s="63" t="s">
        <v>185</v>
      </c>
      <c r="C28" s="65">
        <f>+VLOOKUP(B28,$B$94:$C$117,2,0)</f>
        <v>20</v>
      </c>
      <c r="D28" s="72">
        <f>+C28/$C$33</f>
        <v>0.17094017094017094</v>
      </c>
    </row>
    <row r="29" spans="2:25">
      <c r="B29" s="63" t="s">
        <v>186</v>
      </c>
      <c r="C29" s="65">
        <f>+VLOOKUP(B29,$B$94:$C$117,2,0)</f>
        <v>34</v>
      </c>
      <c r="D29" s="72">
        <f>+C29/$C$33</f>
        <v>0.29059829059829062</v>
      </c>
    </row>
    <row r="30" spans="2:25">
      <c r="B30" s="63" t="s">
        <v>190</v>
      </c>
      <c r="C30" s="65">
        <f>+VLOOKUP(B30,$B$94:$C$117,2,0)</f>
        <v>32</v>
      </c>
      <c r="D30" s="72">
        <f>+C30/$C$33</f>
        <v>0.27350427350427353</v>
      </c>
    </row>
    <row r="31" spans="2:25">
      <c r="B31" s="63" t="s">
        <v>191</v>
      </c>
      <c r="C31" s="65">
        <f>+VLOOKUP(B31,$B$94:$C$117,2,0)</f>
        <v>20</v>
      </c>
      <c r="D31" s="72">
        <f>+C31/$C$33</f>
        <v>0.17094017094017094</v>
      </c>
    </row>
    <row r="32" spans="2:25">
      <c r="B32" s="63" t="s">
        <v>65</v>
      </c>
      <c r="C32" s="65">
        <f>+VLOOKUP(B32,$B$94:$C$117,2,0)</f>
        <v>11</v>
      </c>
      <c r="D32" s="72">
        <f>+C32/$C$33</f>
        <v>9.4017094017094016E-2</v>
      </c>
    </row>
    <row r="33" spans="1:4">
      <c r="C33" s="65">
        <f>SUM(C28:C32)</f>
        <v>117</v>
      </c>
    </row>
    <row r="34" spans="1:4"/>
    <row r="35" spans="1:4"/>
    <row r="36" spans="1:4"/>
    <row r="37" spans="1:4"/>
    <row r="38" spans="1:4"/>
    <row r="39" spans="1:4"/>
    <row r="40" spans="1:4"/>
    <row r="41" spans="1:4"/>
    <row r="42" spans="1:4"/>
    <row r="43" spans="1:4"/>
    <row r="44" spans="1:4" ht="18.75">
      <c r="B44" s="71"/>
    </row>
    <row r="45" spans="1:4"/>
    <row r="46" spans="1:4" ht="54.75" customHeight="1">
      <c r="B46" s="122" t="s">
        <v>194</v>
      </c>
      <c r="C46" s="122"/>
      <c r="D46" s="122"/>
    </row>
    <row r="47" spans="1:4">
      <c r="A47" s="64">
        <f>+VLOOKUP(B47,$U$9:$V$13,2,FALSE)</f>
        <v>1</v>
      </c>
      <c r="B47" s="121" t="s">
        <v>185</v>
      </c>
    </row>
    <row r="48" spans="1:4">
      <c r="A48" s="64"/>
      <c r="B48" s="142"/>
    </row>
    <row r="49" spans="1:4" ht="30.75" customHeight="1">
      <c r="B49" s="67" t="s">
        <v>187</v>
      </c>
      <c r="C49" s="67" t="s">
        <v>188</v>
      </c>
      <c r="D49" s="67" t="s">
        <v>189</v>
      </c>
    </row>
    <row r="50" spans="1:4">
      <c r="A50" s="64" t="str">
        <f>+A47&amp;"-"&amp;B50</f>
        <v>1-Doctorado</v>
      </c>
      <c r="B50" s="68" t="s">
        <v>33</v>
      </c>
      <c r="C50" s="69">
        <f>+SUMIF($A$94:$A$139,$A50,C$94:C$139)</f>
        <v>1</v>
      </c>
      <c r="D50" s="70">
        <f>+C50/$C$54</f>
        <v>0.05</v>
      </c>
    </row>
    <row r="51" spans="1:4">
      <c r="A51" s="64" t="str">
        <f>+A47&amp;"-"&amp;B51</f>
        <v>1-Maestría</v>
      </c>
      <c r="B51" s="68" t="s">
        <v>173</v>
      </c>
      <c r="C51" s="69">
        <f>+SUMIF($A$94:$A$139,$A51,C$94:C$139)</f>
        <v>5</v>
      </c>
      <c r="D51" s="70">
        <f t="shared" ref="D51:D53" si="2">+C51/$C$54</f>
        <v>0.25</v>
      </c>
    </row>
    <row r="52" spans="1:4">
      <c r="A52" s="64" t="str">
        <f>+A47&amp;"-"&amp;B52</f>
        <v>1-Especialización</v>
      </c>
      <c r="B52" s="68" t="s">
        <v>34</v>
      </c>
      <c r="C52" s="69">
        <f>+SUMIF($A$94:$A$139,$A52,C$94:C$139)</f>
        <v>5</v>
      </c>
      <c r="D52" s="70">
        <f t="shared" si="2"/>
        <v>0.25</v>
      </c>
    </row>
    <row r="53" spans="1:4">
      <c r="A53" s="64" t="str">
        <f>+A47&amp;"-"&amp;B53</f>
        <v>1-Profesional</v>
      </c>
      <c r="B53" s="68" t="s">
        <v>23</v>
      </c>
      <c r="C53" s="69">
        <f>+SUMIF($A$94:$A$139,$A53,C$94:C$139)</f>
        <v>9</v>
      </c>
      <c r="D53" s="70">
        <f t="shared" si="2"/>
        <v>0.45</v>
      </c>
    </row>
    <row r="54" spans="1:4">
      <c r="A54" s="64">
        <f>+A47</f>
        <v>1</v>
      </c>
      <c r="B54" s="66" t="s">
        <v>192</v>
      </c>
      <c r="C54" s="66">
        <f>SUM(C50:C53)</f>
        <v>20</v>
      </c>
    </row>
    <row r="55" spans="1:4"/>
    <row r="56" spans="1:4"/>
    <row r="57" spans="1:4"/>
    <row r="58" spans="1:4"/>
    <row r="59" spans="1:4"/>
    <row r="60" spans="1:4"/>
    <row r="61" spans="1:4"/>
    <row r="62" spans="1:4">
      <c r="B62" s="27" t="s">
        <v>6</v>
      </c>
    </row>
    <row r="63" spans="1:4">
      <c r="B63" s="27" t="s">
        <v>179</v>
      </c>
    </row>
    <row r="64" spans="1:4">
      <c r="B64" s="27" t="s">
        <v>180</v>
      </c>
    </row>
    <row r="65" ht="15.75" customHeight="1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 spans="1:23"/>
    <row r="82" spans="1:23"/>
    <row r="83" spans="1:23"/>
    <row r="84" spans="1:23"/>
    <row r="85" spans="1:23"/>
    <row r="86" spans="1:23"/>
    <row r="87" spans="1:23"/>
    <row r="88" spans="1:23"/>
    <row r="89" spans="1:23"/>
    <row r="90" spans="1:23"/>
    <row r="91" spans="1:23"/>
    <row r="92" spans="1:23">
      <c r="B92" t="s">
        <v>195</v>
      </c>
    </row>
    <row r="93" spans="1:23"/>
    <row r="94" spans="1:23">
      <c r="A94">
        <v>1</v>
      </c>
      <c r="B94" s="63" t="s">
        <v>185</v>
      </c>
      <c r="C94" s="63">
        <v>20</v>
      </c>
      <c r="H94" s="58" t="s">
        <v>28</v>
      </c>
      <c r="I94" s="58" t="s">
        <v>29</v>
      </c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</row>
    <row r="95" spans="1:23">
      <c r="A95" t="str">
        <f>+CONCATENATE($A$94,"-",B95)</f>
        <v>1-Doctorado</v>
      </c>
      <c r="B95" t="s">
        <v>33</v>
      </c>
      <c r="C95">
        <v>1</v>
      </c>
      <c r="G95">
        <v>1</v>
      </c>
      <c r="H95" s="61" t="s">
        <v>31</v>
      </c>
      <c r="I95" s="62">
        <v>1</v>
      </c>
    </row>
    <row r="96" spans="1:23">
      <c r="A96" t="str">
        <f t="shared" ref="A96:A98" si="3">+CONCATENATE($A$94,"-",B96)</f>
        <v>1-Maestría</v>
      </c>
      <c r="B96" t="s">
        <v>173</v>
      </c>
      <c r="C96">
        <v>5</v>
      </c>
      <c r="G96" t="str">
        <f>+CONCATENATE($G$95,"-",H96)</f>
        <v>1-Especialización</v>
      </c>
      <c r="H96" s="60" t="s">
        <v>34</v>
      </c>
      <c r="I96">
        <v>1</v>
      </c>
    </row>
    <row r="97" spans="1:9">
      <c r="A97" t="str">
        <f t="shared" si="3"/>
        <v>1-Especialización</v>
      </c>
      <c r="B97" t="s">
        <v>34</v>
      </c>
      <c r="C97">
        <v>5</v>
      </c>
      <c r="G97">
        <v>2</v>
      </c>
      <c r="H97" s="61" t="s">
        <v>24</v>
      </c>
      <c r="I97" s="62">
        <v>89</v>
      </c>
    </row>
    <row r="98" spans="1:9">
      <c r="A98" t="str">
        <f t="shared" si="3"/>
        <v>1-Profesional</v>
      </c>
      <c r="B98" t="s">
        <v>23</v>
      </c>
      <c r="C98">
        <v>9</v>
      </c>
      <c r="G98" t="str">
        <f>+CONCATENATE($G$97,"-",H98)</f>
        <v>2-Doctorado</v>
      </c>
      <c r="H98" s="60" t="s">
        <v>33</v>
      </c>
      <c r="I98">
        <v>5</v>
      </c>
    </row>
    <row r="99" spans="1:9">
      <c r="A99">
        <v>2</v>
      </c>
      <c r="B99" s="63" t="s">
        <v>186</v>
      </c>
      <c r="C99" s="63">
        <v>34</v>
      </c>
      <c r="G99" t="str">
        <f>+CONCATENATE($G$97,"-",H99)</f>
        <v>2-Maestría</v>
      </c>
      <c r="H99" s="60" t="s">
        <v>173</v>
      </c>
      <c r="I99">
        <v>25</v>
      </c>
    </row>
    <row r="100" spans="1:9">
      <c r="A100" t="str">
        <f>+CONCATENATE($A$99,"-",B100)</f>
        <v>2-Maestría</v>
      </c>
      <c r="B100" t="s">
        <v>173</v>
      </c>
      <c r="C100">
        <v>3</v>
      </c>
      <c r="G100" t="str">
        <f>+CONCATENATE($G$97,"-",H100)</f>
        <v>2-Profesional</v>
      </c>
      <c r="H100" s="60" t="s">
        <v>23</v>
      </c>
      <c r="I100">
        <v>34</v>
      </c>
    </row>
    <row r="101" spans="1:9">
      <c r="A101" t="str">
        <f>+CONCATENATE($A$99,"-",B101)</f>
        <v>2-Especialización</v>
      </c>
      <c r="B101" t="s">
        <v>34</v>
      </c>
      <c r="C101">
        <v>24</v>
      </c>
      <c r="G101" t="str">
        <f>+CONCATENATE($G$97,"-",H101)</f>
        <v>2-Especialización</v>
      </c>
      <c r="H101" s="60" t="s">
        <v>34</v>
      </c>
      <c r="I101">
        <v>25</v>
      </c>
    </row>
    <row r="102" spans="1:9">
      <c r="A102" t="str">
        <f>+CONCATENATE($A$99,"-",B102)</f>
        <v>2-Profesional</v>
      </c>
      <c r="B102" t="s">
        <v>23</v>
      </c>
      <c r="C102">
        <v>7</v>
      </c>
      <c r="G102">
        <v>3</v>
      </c>
      <c r="H102" s="61" t="s">
        <v>45</v>
      </c>
      <c r="I102" s="62">
        <v>11</v>
      </c>
    </row>
    <row r="103" spans="1:9">
      <c r="A103">
        <v>3</v>
      </c>
      <c r="B103" s="63" t="s">
        <v>190</v>
      </c>
      <c r="C103" s="63">
        <v>32</v>
      </c>
      <c r="G103" t="str">
        <f>+CONCATENATE($G$102,"-",H103)</f>
        <v>3-Maestría</v>
      </c>
      <c r="H103" s="60" t="s">
        <v>173</v>
      </c>
      <c r="I103">
        <v>1</v>
      </c>
    </row>
    <row r="104" spans="1:9">
      <c r="A104" t="str">
        <f>+CONCATENATE($A$103,"-",B104)</f>
        <v>3-Doctorado</v>
      </c>
      <c r="B104" t="s">
        <v>33</v>
      </c>
      <c r="C104">
        <v>4</v>
      </c>
      <c r="G104" t="str">
        <f t="shared" ref="G104:G105" si="4">+CONCATENATE($G$102,"-",H104)</f>
        <v>3-Profesional</v>
      </c>
      <c r="H104" s="60" t="s">
        <v>23</v>
      </c>
      <c r="I104">
        <v>6</v>
      </c>
    </row>
    <row r="105" spans="1:9">
      <c r="A105" t="str">
        <f t="shared" ref="A105:A107" si="5">+CONCATENATE($A$103,"-",B105)</f>
        <v>3-Maestría</v>
      </c>
      <c r="B105" t="s">
        <v>173</v>
      </c>
      <c r="C105">
        <v>10</v>
      </c>
      <c r="G105" t="str">
        <f t="shared" si="4"/>
        <v>3-Especialización</v>
      </c>
      <c r="H105" s="60" t="s">
        <v>34</v>
      </c>
      <c r="I105">
        <v>4</v>
      </c>
    </row>
    <row r="106" spans="1:9">
      <c r="A106" t="str">
        <f t="shared" si="5"/>
        <v>3-Especialización</v>
      </c>
      <c r="B106" t="s">
        <v>34</v>
      </c>
      <c r="C106">
        <v>7</v>
      </c>
      <c r="G106">
        <v>4</v>
      </c>
      <c r="H106" s="61" t="s">
        <v>52</v>
      </c>
      <c r="I106" s="62">
        <v>2</v>
      </c>
    </row>
    <row r="107" spans="1:9">
      <c r="A107" t="str">
        <f t="shared" si="5"/>
        <v>3-Profesional</v>
      </c>
      <c r="B107" t="s">
        <v>23</v>
      </c>
      <c r="C107">
        <v>11</v>
      </c>
      <c r="G107" t="str">
        <f>+CONCATENATE($G$106,"-",H107)</f>
        <v>4-Especialización</v>
      </c>
      <c r="H107" s="60" t="s">
        <v>34</v>
      </c>
      <c r="I107">
        <v>2</v>
      </c>
    </row>
    <row r="108" spans="1:9">
      <c r="A108">
        <v>4</v>
      </c>
      <c r="B108" s="63" t="s">
        <v>191</v>
      </c>
      <c r="C108" s="63">
        <v>20</v>
      </c>
      <c r="G108">
        <v>5</v>
      </c>
      <c r="H108" s="61" t="s">
        <v>55</v>
      </c>
      <c r="I108" s="62">
        <v>2</v>
      </c>
    </row>
    <row r="109" spans="1:9">
      <c r="A109" t="str">
        <f>+CONCATENATE($A$108,"-",B109)</f>
        <v>4-Doctorado</v>
      </c>
      <c r="B109" t="s">
        <v>33</v>
      </c>
      <c r="C109">
        <v>1</v>
      </c>
      <c r="G109" t="str">
        <f>+CONCATENATE($G$108,"-",H109)</f>
        <v>5-Especialización</v>
      </c>
      <c r="H109" s="60" t="s">
        <v>34</v>
      </c>
      <c r="I109">
        <v>2</v>
      </c>
    </row>
    <row r="110" spans="1:9">
      <c r="A110" t="str">
        <f t="shared" ref="A110:A112" si="6">+CONCATENATE($A$108,"-",B110)</f>
        <v>4-Maestría</v>
      </c>
      <c r="B110" t="s">
        <v>173</v>
      </c>
      <c r="C110">
        <v>9</v>
      </c>
      <c r="G110">
        <v>6</v>
      </c>
      <c r="H110" s="61" t="s">
        <v>59</v>
      </c>
      <c r="I110" s="62">
        <v>3</v>
      </c>
    </row>
    <row r="111" spans="1:9">
      <c r="A111" t="str">
        <f t="shared" si="6"/>
        <v>4-Especialización</v>
      </c>
      <c r="B111" t="s">
        <v>34</v>
      </c>
      <c r="C111">
        <v>3</v>
      </c>
      <c r="G111" t="str">
        <f>+CONCATENATE($G$110,"-",H111)</f>
        <v>6-Especialización</v>
      </c>
      <c r="H111" s="60" t="s">
        <v>34</v>
      </c>
      <c r="I111">
        <v>3</v>
      </c>
    </row>
    <row r="112" spans="1:9">
      <c r="A112" t="str">
        <f t="shared" si="6"/>
        <v>4-Profesional</v>
      </c>
      <c r="B112" t="s">
        <v>23</v>
      </c>
      <c r="C112">
        <v>7</v>
      </c>
      <c r="G112">
        <v>7</v>
      </c>
      <c r="H112" s="61" t="s">
        <v>62</v>
      </c>
      <c r="I112" s="62">
        <v>9</v>
      </c>
    </row>
    <row r="113" spans="1:9">
      <c r="A113">
        <v>5</v>
      </c>
      <c r="B113" s="61" t="s">
        <v>65</v>
      </c>
      <c r="C113" s="62">
        <v>11</v>
      </c>
      <c r="G113" t="str">
        <f>+CONCATENATE($G$112,"-",H113)</f>
        <v>7-Doctorado</v>
      </c>
      <c r="H113" s="60" t="s">
        <v>33</v>
      </c>
      <c r="I113">
        <v>1</v>
      </c>
    </row>
    <row r="114" spans="1:9">
      <c r="A114" t="str">
        <f>+CONCATENATE($A$113,"-",B114)</f>
        <v>5-Maestría</v>
      </c>
      <c r="B114" t="s">
        <v>173</v>
      </c>
      <c r="C114">
        <v>1</v>
      </c>
      <c r="G114" t="str">
        <f t="shared" ref="G114:G115" si="7">+CONCATENATE($G$112,"-",H114)</f>
        <v>7-Maestría</v>
      </c>
      <c r="H114" s="60" t="s">
        <v>173</v>
      </c>
      <c r="I114">
        <v>2</v>
      </c>
    </row>
    <row r="115" spans="1:9">
      <c r="A115" t="str">
        <f t="shared" ref="A115:A116" si="8">+CONCATENATE($A$113,"-",B115)</f>
        <v>5-Especialización</v>
      </c>
      <c r="B115" t="s">
        <v>34</v>
      </c>
      <c r="C115">
        <v>4</v>
      </c>
      <c r="G115" t="str">
        <f t="shared" si="7"/>
        <v>7-Especialización</v>
      </c>
      <c r="H115" s="60" t="s">
        <v>34</v>
      </c>
      <c r="I115">
        <v>6</v>
      </c>
    </row>
    <row r="116" spans="1:9">
      <c r="A116" t="str">
        <f t="shared" si="8"/>
        <v>5-Profesional</v>
      </c>
      <c r="B116" t="s">
        <v>23</v>
      </c>
      <c r="C116">
        <v>6</v>
      </c>
      <c r="H116" s="57" t="s">
        <v>68</v>
      </c>
      <c r="I116" s="59">
        <v>117</v>
      </c>
    </row>
    <row r="117" spans="1:9">
      <c r="B117" s="60" t="s">
        <v>188</v>
      </c>
      <c r="C117">
        <f>+C113+C108+C103+C99+C94</f>
        <v>117</v>
      </c>
    </row>
    <row r="118" spans="1:9"/>
    <row r="119" spans="1:9"/>
    <row r="120" spans="1:9"/>
    <row r="121" spans="1:9"/>
    <row r="122" spans="1:9"/>
    <row r="123" spans="1:9"/>
    <row r="124" spans="1:9"/>
    <row r="125" spans="1:9"/>
    <row r="126" spans="1:9"/>
    <row r="127" spans="1:9"/>
    <row r="128" spans="1:9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7">
    <mergeCell ref="B47:B48"/>
    <mergeCell ref="B46:D46"/>
    <mergeCell ref="B26:D26"/>
    <mergeCell ref="B9:B10"/>
    <mergeCell ref="B1:R1"/>
    <mergeCell ref="R8:T8"/>
    <mergeCell ref="C4:M4"/>
  </mergeCells>
  <dataValidations count="2">
    <dataValidation type="list" allowBlank="1" showInputMessage="1" showErrorMessage="1" prompt="Facultad - Elija la facultad a consultar" sqref="B47:B48" xr:uid="{B862192F-EEC8-49D5-BC84-7D1401D590D3}">
      <formula1>$U$9:$U$13</formula1>
    </dataValidation>
    <dataValidation type="list" allowBlank="1" showInputMessage="1" showErrorMessage="1" prompt="Facultad - Elija la facultad a consultar" sqref="B9:B10" xr:uid="{BF544F24-60F3-4A36-8F78-6AEF4B6F3B52}">
      <formula1>$X$10:$X$16</formula1>
    </dataValidation>
  </dataValidation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theme="3"/>
  </sheetPr>
  <dimension ref="A1:XFC85"/>
  <sheetViews>
    <sheetView zoomScaleNormal="100" workbookViewId="0">
      <pane xSplit="1" topLeftCell="B1" activePane="topRight" state="frozen"/>
      <selection pane="topRight" activeCell="B1" sqref="B1"/>
      <selection activeCell="B10" sqref="B10"/>
    </sheetView>
  </sheetViews>
  <sheetFormatPr defaultColWidth="0" defaultRowHeight="12.75" zeroHeight="1"/>
  <cols>
    <col min="1" max="1" width="3.140625" style="16" hidden="1" customWidth="1"/>
    <col min="2" max="2" width="15.5703125" style="16" customWidth="1"/>
    <col min="3" max="3" width="47.85546875" style="16" customWidth="1"/>
    <col min="4" max="4" width="13.85546875" style="16" customWidth="1"/>
    <col min="5" max="5" width="11.28515625" style="16" bestFit="1" customWidth="1"/>
    <col min="6" max="6" width="15.42578125" style="16" bestFit="1" customWidth="1"/>
    <col min="7" max="7" width="13.28515625" style="16" bestFit="1" customWidth="1"/>
    <col min="8" max="8" width="13.28515625" style="23" customWidth="1"/>
    <col min="9" max="9" width="11.140625" style="23" customWidth="1"/>
    <col min="10" max="10" width="15" style="16" customWidth="1"/>
    <col min="11" max="20" width="0" style="16" hidden="1" customWidth="1"/>
    <col min="21" max="16383" width="11.42578125" style="16" hidden="1"/>
    <col min="16384" max="16384" width="7.140625" style="16" hidden="1" customWidth="1"/>
  </cols>
  <sheetData>
    <row r="1" spans="1:11"/>
    <row r="2" spans="1:11"/>
    <row r="3" spans="1:11"/>
    <row r="4" spans="1:11"/>
    <row r="5" spans="1:11" s="18" customFormat="1" ht="28.5">
      <c r="A5" s="126" t="s">
        <v>196</v>
      </c>
      <c r="B5" s="126"/>
      <c r="C5" s="126"/>
      <c r="D5" s="126"/>
      <c r="E5" s="126"/>
      <c r="F5" s="126"/>
      <c r="G5" s="126"/>
      <c r="H5" s="19"/>
      <c r="I5" s="19"/>
      <c r="J5" s="25"/>
    </row>
    <row r="6" spans="1:11" ht="38.25" customHeight="1">
      <c r="B6" s="79" t="s">
        <v>197</v>
      </c>
      <c r="C6" s="79" t="s">
        <v>198</v>
      </c>
      <c r="D6" s="79" t="s">
        <v>199</v>
      </c>
      <c r="E6" s="79" t="s">
        <v>200</v>
      </c>
      <c r="F6" s="79" t="s">
        <v>201</v>
      </c>
      <c r="G6" s="80" t="s">
        <v>202</v>
      </c>
      <c r="H6" s="48"/>
      <c r="I6" s="120" t="s">
        <v>166</v>
      </c>
      <c r="J6" s="120"/>
      <c r="K6" s="120"/>
    </row>
    <row r="7" spans="1:11">
      <c r="B7" s="128" t="s">
        <v>203</v>
      </c>
      <c r="C7" s="83" t="s">
        <v>20</v>
      </c>
      <c r="D7" s="84">
        <v>55163</v>
      </c>
      <c r="E7" s="84">
        <v>2023</v>
      </c>
      <c r="F7" s="84">
        <v>2030</v>
      </c>
      <c r="G7" s="84" t="s">
        <v>204</v>
      </c>
      <c r="H7" s="45"/>
      <c r="I7" s="45"/>
    </row>
    <row r="8" spans="1:11">
      <c r="B8" s="128"/>
      <c r="C8" s="83" t="s">
        <v>27</v>
      </c>
      <c r="D8" s="84">
        <v>91121</v>
      </c>
      <c r="E8" s="84">
        <v>2022</v>
      </c>
      <c r="F8" s="84">
        <v>2029</v>
      </c>
      <c r="G8" s="84" t="s">
        <v>204</v>
      </c>
      <c r="H8" s="45"/>
      <c r="I8" s="45"/>
    </row>
    <row r="9" spans="1:11" ht="12.75" customHeight="1">
      <c r="B9" s="128"/>
      <c r="C9" s="83" t="s">
        <v>30</v>
      </c>
      <c r="D9" s="84">
        <v>1143</v>
      </c>
      <c r="E9" s="84">
        <v>2021</v>
      </c>
      <c r="F9" s="84">
        <v>2028</v>
      </c>
      <c r="G9" s="84" t="s">
        <v>204</v>
      </c>
      <c r="H9" s="45"/>
      <c r="I9" s="45"/>
    </row>
    <row r="10" spans="1:11">
      <c r="B10" s="128"/>
      <c r="C10" s="83" t="s">
        <v>32</v>
      </c>
      <c r="D10" s="84">
        <v>1144</v>
      </c>
      <c r="E10" s="84">
        <v>2023</v>
      </c>
      <c r="F10" s="84">
        <v>2031</v>
      </c>
      <c r="G10" s="84" t="s">
        <v>204</v>
      </c>
      <c r="H10" s="45"/>
      <c r="I10" s="45"/>
    </row>
    <row r="11" spans="1:11">
      <c r="B11" s="128"/>
      <c r="C11" s="83" t="s">
        <v>39</v>
      </c>
      <c r="D11" s="84">
        <v>103276</v>
      </c>
      <c r="E11" s="84">
        <v>2021</v>
      </c>
      <c r="F11" s="84">
        <v>2028</v>
      </c>
      <c r="G11" s="84" t="s">
        <v>204</v>
      </c>
      <c r="H11" s="45"/>
      <c r="I11" s="45"/>
    </row>
    <row r="12" spans="1:11">
      <c r="B12" s="128"/>
      <c r="C12" s="83" t="s">
        <v>37</v>
      </c>
      <c r="D12" s="84">
        <v>102914</v>
      </c>
      <c r="E12" s="84">
        <v>2021</v>
      </c>
      <c r="F12" s="84">
        <v>2028</v>
      </c>
      <c r="G12" s="84" t="s">
        <v>204</v>
      </c>
      <c r="H12" s="45"/>
      <c r="I12" s="45"/>
    </row>
    <row r="13" spans="1:11">
      <c r="B13" s="128"/>
      <c r="C13" s="83" t="s">
        <v>75</v>
      </c>
      <c r="D13" s="84">
        <v>107238</v>
      </c>
      <c r="E13" s="84">
        <v>2018</v>
      </c>
      <c r="F13" s="84">
        <v>2025</v>
      </c>
      <c r="G13" s="84" t="s">
        <v>204</v>
      </c>
      <c r="H13" s="45"/>
      <c r="I13" s="45"/>
    </row>
    <row r="14" spans="1:11">
      <c r="B14" s="128"/>
      <c r="C14" s="83" t="s">
        <v>35</v>
      </c>
      <c r="D14" s="84">
        <v>1146</v>
      </c>
      <c r="E14" s="84">
        <v>2022</v>
      </c>
      <c r="F14" s="84">
        <v>2029</v>
      </c>
      <c r="G14" s="84" t="s">
        <v>204</v>
      </c>
      <c r="H14" s="45"/>
      <c r="I14" s="45"/>
    </row>
    <row r="15" spans="1:11" ht="12.75" customHeight="1">
      <c r="B15" s="128"/>
      <c r="C15" s="85" t="s">
        <v>41</v>
      </c>
      <c r="D15" s="84">
        <v>105862</v>
      </c>
      <c r="E15" s="84">
        <v>2016</v>
      </c>
      <c r="F15" s="84">
        <v>2023</v>
      </c>
      <c r="G15" s="84" t="s">
        <v>204</v>
      </c>
      <c r="H15" s="45"/>
      <c r="I15" s="45"/>
    </row>
    <row r="16" spans="1:11">
      <c r="B16" s="129" t="s">
        <v>205</v>
      </c>
      <c r="C16" s="107" t="s">
        <v>43</v>
      </c>
      <c r="D16" s="108">
        <v>1152</v>
      </c>
      <c r="E16" s="108">
        <v>2019</v>
      </c>
      <c r="F16" s="108">
        <v>2026</v>
      </c>
      <c r="G16" s="108" t="s">
        <v>204</v>
      </c>
      <c r="H16" s="45"/>
      <c r="I16" s="45"/>
    </row>
    <row r="17" spans="2:9">
      <c r="B17" s="129"/>
      <c r="C17" s="109" t="s">
        <v>53</v>
      </c>
      <c r="D17" s="108">
        <v>105713</v>
      </c>
      <c r="E17" s="108">
        <v>2016</v>
      </c>
      <c r="F17" s="108">
        <v>2023</v>
      </c>
      <c r="G17" s="108" t="s">
        <v>204</v>
      </c>
      <c r="H17" s="45"/>
      <c r="I17" s="45"/>
    </row>
    <row r="18" spans="2:9">
      <c r="B18" s="129"/>
      <c r="C18" s="107" t="s">
        <v>78</v>
      </c>
      <c r="D18" s="108">
        <v>108948</v>
      </c>
      <c r="E18" s="108">
        <v>2019</v>
      </c>
      <c r="F18" s="108">
        <v>2025</v>
      </c>
      <c r="G18" s="108" t="s">
        <v>204</v>
      </c>
      <c r="H18" s="45"/>
      <c r="I18" s="45"/>
    </row>
    <row r="19" spans="2:9">
      <c r="B19" s="129"/>
      <c r="C19" s="107" t="s">
        <v>44</v>
      </c>
      <c r="D19" s="108">
        <v>104238</v>
      </c>
      <c r="E19" s="108">
        <v>2020</v>
      </c>
      <c r="F19" s="108">
        <v>2027</v>
      </c>
      <c r="G19" s="108" t="s">
        <v>204</v>
      </c>
      <c r="H19" s="45"/>
      <c r="I19" s="45"/>
    </row>
    <row r="20" spans="2:9">
      <c r="B20" s="129"/>
      <c r="C20" s="107" t="s">
        <v>46</v>
      </c>
      <c r="D20" s="108">
        <v>1155</v>
      </c>
      <c r="E20" s="108">
        <v>2019</v>
      </c>
      <c r="F20" s="108">
        <v>2026</v>
      </c>
      <c r="G20" s="108" t="s">
        <v>204</v>
      </c>
      <c r="H20" s="45"/>
      <c r="I20" s="45"/>
    </row>
    <row r="21" spans="2:9">
      <c r="B21" s="129"/>
      <c r="C21" s="107" t="s">
        <v>47</v>
      </c>
      <c r="D21" s="108">
        <v>1149</v>
      </c>
      <c r="E21" s="108">
        <v>2019</v>
      </c>
      <c r="F21" s="108">
        <v>2025</v>
      </c>
      <c r="G21" s="108" t="s">
        <v>204</v>
      </c>
      <c r="H21" s="45"/>
      <c r="I21" s="45"/>
    </row>
    <row r="22" spans="2:9">
      <c r="B22" s="129"/>
      <c r="C22" s="107" t="s">
        <v>49</v>
      </c>
      <c r="D22" s="108">
        <v>1151</v>
      </c>
      <c r="E22" s="108">
        <v>2019</v>
      </c>
      <c r="F22" s="108">
        <v>2025</v>
      </c>
      <c r="G22" s="108" t="s">
        <v>204</v>
      </c>
      <c r="H22" s="45"/>
      <c r="I22" s="45"/>
    </row>
    <row r="23" spans="2:9" ht="15" customHeight="1">
      <c r="B23" s="132" t="s">
        <v>206</v>
      </c>
      <c r="C23" s="89" t="s">
        <v>77</v>
      </c>
      <c r="D23" s="88">
        <v>108296</v>
      </c>
      <c r="E23" s="88">
        <v>2019</v>
      </c>
      <c r="F23" s="88">
        <v>2026</v>
      </c>
      <c r="G23" s="88" t="s">
        <v>204</v>
      </c>
      <c r="H23" s="45"/>
      <c r="I23" s="45"/>
    </row>
    <row r="24" spans="2:9" ht="12.75" customHeight="1">
      <c r="B24" s="133"/>
      <c r="C24" s="87" t="s">
        <v>54</v>
      </c>
      <c r="D24" s="88">
        <v>11185</v>
      </c>
      <c r="E24" s="88">
        <v>2023</v>
      </c>
      <c r="F24" s="88">
        <v>2030</v>
      </c>
      <c r="G24" s="88" t="s">
        <v>204</v>
      </c>
      <c r="H24" s="45"/>
      <c r="I24" s="45"/>
    </row>
    <row r="25" spans="2:9">
      <c r="B25" s="133"/>
      <c r="C25" s="87" t="s">
        <v>56</v>
      </c>
      <c r="D25" s="88">
        <v>1158</v>
      </c>
      <c r="E25" s="88">
        <v>2020</v>
      </c>
      <c r="F25" s="88">
        <v>2027</v>
      </c>
      <c r="G25" s="88" t="s">
        <v>204</v>
      </c>
      <c r="H25" s="45"/>
      <c r="I25" s="45"/>
    </row>
    <row r="26" spans="2:9">
      <c r="B26" s="133"/>
      <c r="C26" s="87" t="s">
        <v>66</v>
      </c>
      <c r="D26" s="88">
        <v>104787</v>
      </c>
      <c r="E26" s="88">
        <v>2022</v>
      </c>
      <c r="F26" s="88">
        <v>2029</v>
      </c>
      <c r="G26" s="88" t="s">
        <v>204</v>
      </c>
      <c r="H26" s="45"/>
      <c r="I26" s="45"/>
    </row>
    <row r="27" spans="2:9">
      <c r="B27" s="133"/>
      <c r="C27" s="87" t="s">
        <v>58</v>
      </c>
      <c r="D27" s="88">
        <v>1156</v>
      </c>
      <c r="E27" s="88">
        <v>2019</v>
      </c>
      <c r="F27" s="88">
        <v>2027</v>
      </c>
      <c r="G27" s="88" t="s">
        <v>204</v>
      </c>
      <c r="H27" s="45"/>
      <c r="I27" s="45"/>
    </row>
    <row r="28" spans="2:9">
      <c r="B28" s="133"/>
      <c r="C28" s="87" t="s">
        <v>60</v>
      </c>
      <c r="D28" s="88">
        <v>55016</v>
      </c>
      <c r="E28" s="88">
        <v>2016</v>
      </c>
      <c r="F28" s="88">
        <v>2023</v>
      </c>
      <c r="G28" s="88" t="s">
        <v>204</v>
      </c>
      <c r="H28" s="45"/>
      <c r="I28" s="45"/>
    </row>
    <row r="29" spans="2:9">
      <c r="B29" s="133"/>
      <c r="C29" s="87" t="s">
        <v>64</v>
      </c>
      <c r="D29" s="88">
        <v>103334</v>
      </c>
      <c r="E29" s="88">
        <v>2021</v>
      </c>
      <c r="F29" s="88">
        <v>2028</v>
      </c>
      <c r="G29" s="88" t="s">
        <v>204</v>
      </c>
      <c r="H29" s="45"/>
      <c r="I29" s="45"/>
    </row>
    <row r="30" spans="2:9">
      <c r="B30" s="133"/>
      <c r="C30" s="87" t="s">
        <v>76</v>
      </c>
      <c r="D30" s="88">
        <v>107513</v>
      </c>
      <c r="E30" s="88">
        <v>2018</v>
      </c>
      <c r="F30" s="88">
        <v>2025</v>
      </c>
      <c r="G30" s="88" t="s">
        <v>204</v>
      </c>
      <c r="H30" s="45"/>
      <c r="I30" s="45"/>
    </row>
    <row r="31" spans="2:9">
      <c r="B31" s="133"/>
      <c r="C31" s="87" t="s">
        <v>61</v>
      </c>
      <c r="D31" s="88">
        <v>54861</v>
      </c>
      <c r="E31" s="88">
        <v>2023</v>
      </c>
      <c r="F31" s="88">
        <v>2030</v>
      </c>
      <c r="G31" s="88" t="s">
        <v>204</v>
      </c>
      <c r="H31" s="45"/>
      <c r="I31" s="45"/>
    </row>
    <row r="32" spans="2:9">
      <c r="B32" s="133"/>
      <c r="C32" s="87" t="s">
        <v>63</v>
      </c>
      <c r="D32" s="88">
        <v>54685</v>
      </c>
      <c r="E32" s="88">
        <v>2022</v>
      </c>
      <c r="F32" s="88">
        <v>2029</v>
      </c>
      <c r="G32" s="88" t="s">
        <v>204</v>
      </c>
      <c r="H32" s="45"/>
      <c r="I32" s="45"/>
    </row>
    <row r="33" spans="1:9">
      <c r="B33" s="134"/>
      <c r="C33" s="89" t="s">
        <v>79</v>
      </c>
      <c r="D33" s="88">
        <v>109144</v>
      </c>
      <c r="E33" s="88">
        <v>2019</v>
      </c>
      <c r="F33" s="88">
        <v>2026</v>
      </c>
      <c r="G33" s="88" t="s">
        <v>204</v>
      </c>
      <c r="H33" s="45"/>
      <c r="I33" s="45"/>
    </row>
    <row r="34" spans="1:9" ht="12.75" customHeight="1">
      <c r="B34" s="130" t="s">
        <v>207</v>
      </c>
      <c r="C34" s="90" t="s">
        <v>71</v>
      </c>
      <c r="D34" s="91">
        <v>90981</v>
      </c>
      <c r="E34" s="91">
        <v>2023</v>
      </c>
      <c r="F34" s="91">
        <v>2030</v>
      </c>
      <c r="G34" s="91" t="s">
        <v>204</v>
      </c>
      <c r="H34" s="45"/>
      <c r="I34" s="45"/>
    </row>
    <row r="35" spans="1:9">
      <c r="B35" s="131"/>
      <c r="C35" s="90" t="s">
        <v>67</v>
      </c>
      <c r="D35" s="91">
        <v>102086</v>
      </c>
      <c r="E35" s="91">
        <v>2019</v>
      </c>
      <c r="F35" s="91">
        <v>2026</v>
      </c>
      <c r="G35" s="91" t="s">
        <v>204</v>
      </c>
      <c r="H35" s="45"/>
      <c r="I35" s="45"/>
    </row>
    <row r="36" spans="1:9">
      <c r="B36" s="131"/>
      <c r="C36" s="90" t="s">
        <v>70</v>
      </c>
      <c r="D36" s="91">
        <v>2618</v>
      </c>
      <c r="E36" s="91">
        <v>2018</v>
      </c>
      <c r="F36" s="91">
        <v>2024</v>
      </c>
      <c r="G36" s="91" t="s">
        <v>204</v>
      </c>
      <c r="H36" s="45"/>
      <c r="I36" s="45"/>
    </row>
    <row r="37" spans="1:9">
      <c r="B37" s="131"/>
      <c r="C37" s="90" t="s">
        <v>72</v>
      </c>
      <c r="D37" s="91">
        <v>4467</v>
      </c>
      <c r="E37" s="91">
        <v>2020</v>
      </c>
      <c r="F37" s="91">
        <v>2027</v>
      </c>
      <c r="G37" s="91" t="s">
        <v>204</v>
      </c>
      <c r="H37" s="45"/>
      <c r="I37" s="45"/>
    </row>
    <row r="38" spans="1:9" ht="12.75" customHeight="1">
      <c r="B38" s="131"/>
      <c r="C38" s="92" t="s">
        <v>74</v>
      </c>
      <c r="D38" s="91">
        <v>106133</v>
      </c>
      <c r="E38" s="91">
        <v>2017</v>
      </c>
      <c r="F38" s="91">
        <v>2024</v>
      </c>
      <c r="G38" s="91" t="s">
        <v>204</v>
      </c>
      <c r="H38" s="45"/>
      <c r="I38" s="45"/>
    </row>
    <row r="39" spans="1:9">
      <c r="B39" s="131"/>
      <c r="C39" s="92" t="s">
        <v>73</v>
      </c>
      <c r="D39" s="91">
        <v>55031</v>
      </c>
      <c r="E39" s="91">
        <v>2022</v>
      </c>
      <c r="F39" s="91">
        <v>2029</v>
      </c>
      <c r="G39" s="91" t="s">
        <v>204</v>
      </c>
      <c r="H39" s="45"/>
      <c r="I39" s="45"/>
    </row>
    <row r="40" spans="1:9">
      <c r="B40" s="131"/>
      <c r="C40" s="90" t="s">
        <v>69</v>
      </c>
      <c r="D40" s="91">
        <v>1148</v>
      </c>
      <c r="E40" s="91">
        <v>2023</v>
      </c>
      <c r="F40" s="91">
        <v>2030</v>
      </c>
      <c r="G40" s="91" t="s">
        <v>204</v>
      </c>
      <c r="H40" s="45"/>
      <c r="I40" s="45"/>
    </row>
    <row r="41" spans="1:9" ht="12.75" customHeight="1">
      <c r="B41" s="17" t="s">
        <v>208</v>
      </c>
      <c r="H41" s="45"/>
      <c r="I41" s="45"/>
    </row>
    <row r="42" spans="1:9" ht="15.75">
      <c r="A42" s="127" t="s">
        <v>209</v>
      </c>
      <c r="B42" s="127"/>
      <c r="C42" s="127"/>
      <c r="D42" s="127"/>
      <c r="E42" s="127"/>
      <c r="F42" s="127"/>
      <c r="G42" s="127"/>
      <c r="H42" s="45"/>
      <c r="I42" s="45"/>
    </row>
    <row r="43" spans="1:9" ht="22.5">
      <c r="B43" s="81"/>
      <c r="C43" s="81" t="s">
        <v>198</v>
      </c>
      <c r="D43" s="81" t="s">
        <v>199</v>
      </c>
      <c r="E43" s="81" t="s">
        <v>200</v>
      </c>
      <c r="F43" s="81" t="s">
        <v>201</v>
      </c>
      <c r="G43" s="82" t="s">
        <v>202</v>
      </c>
      <c r="H43" s="45"/>
      <c r="I43" s="45"/>
    </row>
    <row r="44" spans="1:9">
      <c r="B44" s="124" t="s">
        <v>210</v>
      </c>
      <c r="C44" s="37" t="s">
        <v>20</v>
      </c>
      <c r="D44" s="36">
        <v>1166</v>
      </c>
      <c r="E44" s="36">
        <v>2019</v>
      </c>
      <c r="F44" s="36">
        <v>2026</v>
      </c>
      <c r="G44" s="36" t="s">
        <v>65</v>
      </c>
      <c r="H44" s="45"/>
      <c r="I44" s="45"/>
    </row>
    <row r="45" spans="1:9">
      <c r="B45" s="125"/>
      <c r="C45" s="37" t="s">
        <v>211</v>
      </c>
      <c r="D45" s="36">
        <v>2618</v>
      </c>
      <c r="E45" s="36">
        <v>2018</v>
      </c>
      <c r="F45" s="36">
        <v>2024</v>
      </c>
      <c r="G45" s="36" t="s">
        <v>65</v>
      </c>
      <c r="H45" s="45"/>
      <c r="I45" s="45"/>
    </row>
    <row r="46" spans="1:9">
      <c r="B46" s="125"/>
      <c r="C46" s="37" t="s">
        <v>212</v>
      </c>
      <c r="D46" s="36">
        <v>108010</v>
      </c>
      <c r="E46" s="36">
        <v>2019</v>
      </c>
      <c r="F46" s="36">
        <v>2026</v>
      </c>
      <c r="G46" s="36" t="s">
        <v>65</v>
      </c>
      <c r="H46" s="45"/>
    </row>
    <row r="47" spans="1:9">
      <c r="B47" s="125"/>
      <c r="C47" s="35" t="s">
        <v>213</v>
      </c>
      <c r="D47" s="2">
        <v>108043</v>
      </c>
      <c r="E47" s="36">
        <v>2019</v>
      </c>
      <c r="F47" s="36">
        <v>2026</v>
      </c>
      <c r="G47" s="36" t="s">
        <v>65</v>
      </c>
      <c r="H47" s="45"/>
    </row>
    <row r="48" spans="1:9">
      <c r="B48" s="125"/>
      <c r="C48" s="35" t="s">
        <v>214</v>
      </c>
      <c r="D48" s="36">
        <v>108245</v>
      </c>
      <c r="E48" s="36">
        <v>2019</v>
      </c>
      <c r="F48" s="36">
        <v>2026</v>
      </c>
      <c r="G48" s="36" t="s">
        <v>65</v>
      </c>
      <c r="H48" s="45"/>
    </row>
    <row r="49" spans="2:9">
      <c r="B49" s="125"/>
      <c r="C49" s="37" t="s">
        <v>215</v>
      </c>
      <c r="D49" s="36">
        <v>108305</v>
      </c>
      <c r="E49" s="36">
        <v>2019</v>
      </c>
      <c r="F49" s="36">
        <v>2026</v>
      </c>
      <c r="G49" s="36" t="s">
        <v>65</v>
      </c>
      <c r="H49" s="45"/>
    </row>
    <row r="50" spans="2:9">
      <c r="B50" s="17" t="s">
        <v>208</v>
      </c>
      <c r="H50" s="45"/>
      <c r="I50" s="45"/>
    </row>
    <row r="51" spans="2:9"/>
    <row r="52" spans="2:9"/>
    <row r="53" spans="2:9" ht="12.75" customHeight="1">
      <c r="B53" s="40" t="s">
        <v>6</v>
      </c>
      <c r="C53" s="39"/>
      <c r="D53" s="23"/>
      <c r="E53" s="23"/>
      <c r="F53" s="23"/>
      <c r="G53" s="23"/>
    </row>
    <row r="54" spans="2:9">
      <c r="B54" s="40" t="s">
        <v>7</v>
      </c>
      <c r="C54" s="40"/>
      <c r="D54" s="40"/>
      <c r="E54" s="40"/>
      <c r="F54" s="40"/>
      <c r="G54" s="40"/>
      <c r="H54" s="40"/>
    </row>
    <row r="55" spans="2:9">
      <c r="B55" s="27" t="str">
        <f>+'Consolidado - Hist'!B61</f>
        <v>Fecha actualización: Octubre 2022</v>
      </c>
      <c r="C55" s="23"/>
      <c r="D55" s="23"/>
      <c r="E55" s="23"/>
      <c r="F55" s="23"/>
      <c r="G55" s="23"/>
    </row>
    <row r="57" spans="2:9"/>
    <row r="59" spans="2:9"/>
    <row r="60" spans="2:9"/>
    <row r="61" spans="2:9"/>
    <row r="62" spans="2:9"/>
    <row r="63" spans="2:9"/>
    <row r="64" spans="2:9"/>
    <row r="80" s="16" customFormat="1"/>
    <row r="81" s="16" customFormat="1"/>
    <row r="83" s="16" customFormat="1"/>
    <row r="85" s="16" customFormat="1"/>
  </sheetData>
  <autoFilter ref="A6:G50" xr:uid="{46CFCA5E-4A76-4283-B7A3-913D0D420700}"/>
  <sortState xmlns:xlrd2="http://schemas.microsoft.com/office/spreadsheetml/2017/richdata2" ref="C34:G40">
    <sortCondition ref="C34:C40"/>
  </sortState>
  <mergeCells count="8">
    <mergeCell ref="I6:K6"/>
    <mergeCell ref="B44:B49"/>
    <mergeCell ref="A5:G5"/>
    <mergeCell ref="A42:G42"/>
    <mergeCell ref="B7:B15"/>
    <mergeCell ref="B16:B22"/>
    <mergeCell ref="B34:B40"/>
    <mergeCell ref="B23:B33"/>
  </mergeCells>
  <pageMargins left="0.7" right="0.7" top="0.75" bottom="0.75" header="0.3" footer="0.3"/>
  <pageSetup paperSize="9" orientation="portrait" horizontalDpi="200" verticalDpi="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theme="3"/>
  </sheetPr>
  <dimension ref="A1:R1048576"/>
  <sheetViews>
    <sheetView workbookViewId="0">
      <pane xSplit="1" topLeftCell="B1" activePane="topRight" state="frozen"/>
      <selection pane="topRight" activeCell="H86" sqref="H86"/>
      <selection activeCell="B10" sqref="B10"/>
    </sheetView>
  </sheetViews>
  <sheetFormatPr defaultColWidth="0" defaultRowHeight="15" zeroHeight="1"/>
  <cols>
    <col min="1" max="1" width="11.42578125" hidden="1" customWidth="1"/>
    <col min="2" max="2" width="13.85546875" style="16" customWidth="1"/>
    <col min="3" max="3" width="73" style="16" bestFit="1" customWidth="1"/>
    <col min="4" max="4" width="8" style="16" customWidth="1"/>
    <col min="5" max="5" width="11.28515625" style="16" bestFit="1" customWidth="1"/>
    <col min="6" max="6" width="13.7109375" style="16" customWidth="1"/>
    <col min="7" max="7" width="14.28515625" style="16" customWidth="1"/>
    <col min="8" max="8" width="73" style="23" bestFit="1" customWidth="1"/>
    <col min="9" max="10" width="14.28515625" style="23" customWidth="1"/>
    <col min="11" max="11" width="5.7109375" style="16" hidden="1" customWidth="1"/>
    <col min="12" max="18" width="0" style="16" hidden="1" customWidth="1"/>
    <col min="19" max="16384" width="11.42578125" style="16" hidden="1"/>
  </cols>
  <sheetData>
    <row r="1" spans="1:11"/>
    <row r="2" spans="1:11" s="18" customFormat="1" ht="15.75">
      <c r="B2" s="16"/>
      <c r="C2" s="16"/>
      <c r="D2" s="16"/>
      <c r="E2" s="16"/>
      <c r="F2" s="16"/>
      <c r="G2" s="23"/>
      <c r="H2" s="23"/>
      <c r="I2" s="23"/>
    </row>
    <row r="3" spans="1:11"/>
    <row r="4" spans="1:11"/>
    <row r="5" spans="1:11" ht="33.75">
      <c r="B5" s="136" t="s">
        <v>216</v>
      </c>
      <c r="C5" s="136"/>
      <c r="D5" s="136"/>
      <c r="E5" s="136"/>
      <c r="F5" s="136"/>
      <c r="G5" s="136"/>
      <c r="H5" s="19"/>
      <c r="I5" s="120" t="s">
        <v>166</v>
      </c>
      <c r="J5" s="120"/>
      <c r="K5" s="120"/>
    </row>
    <row r="6" spans="1:11" ht="22.5">
      <c r="A6" s="38"/>
      <c r="B6" s="34" t="s">
        <v>197</v>
      </c>
      <c r="C6" s="34" t="s">
        <v>198</v>
      </c>
      <c r="D6" s="34" t="s">
        <v>199</v>
      </c>
      <c r="E6" s="34" t="s">
        <v>200</v>
      </c>
      <c r="F6" s="34" t="s">
        <v>201</v>
      </c>
      <c r="G6" s="34" t="s">
        <v>202</v>
      </c>
      <c r="H6" s="48"/>
      <c r="I6" s="48"/>
      <c r="J6" s="48"/>
    </row>
    <row r="7" spans="1:11" ht="15" customHeight="1">
      <c r="A7" s="38"/>
      <c r="B7" s="137" t="s">
        <v>217</v>
      </c>
      <c r="C7" s="84" t="s">
        <v>110</v>
      </c>
      <c r="D7" s="84">
        <v>5130</v>
      </c>
      <c r="E7" s="84">
        <v>2021</v>
      </c>
      <c r="F7" s="84">
        <v>2028</v>
      </c>
      <c r="G7" s="84" t="s">
        <v>218</v>
      </c>
      <c r="H7" s="110"/>
      <c r="I7" s="110"/>
      <c r="J7" s="110"/>
    </row>
    <row r="8" spans="1:11" ht="15" customHeight="1">
      <c r="A8" s="38"/>
      <c r="B8" s="137"/>
      <c r="C8" s="84" t="s">
        <v>111</v>
      </c>
      <c r="D8" s="84">
        <v>7689</v>
      </c>
      <c r="E8" s="84">
        <v>2019</v>
      </c>
      <c r="F8" s="84">
        <v>2026</v>
      </c>
      <c r="G8" s="84" t="s">
        <v>218</v>
      </c>
      <c r="H8" s="110"/>
      <c r="I8" s="110"/>
      <c r="J8" s="110"/>
    </row>
    <row r="9" spans="1:11">
      <c r="A9" s="38"/>
      <c r="B9" s="137"/>
      <c r="C9" s="84" t="s">
        <v>113</v>
      </c>
      <c r="D9" s="84">
        <v>7686</v>
      </c>
      <c r="E9" s="84">
        <v>2021</v>
      </c>
      <c r="F9" s="84">
        <v>2028</v>
      </c>
      <c r="G9" s="84" t="s">
        <v>218</v>
      </c>
      <c r="H9" s="110"/>
      <c r="I9" s="110"/>
      <c r="J9" s="110"/>
    </row>
    <row r="10" spans="1:11">
      <c r="A10" s="38"/>
      <c r="B10" s="137"/>
      <c r="C10" s="84" t="s">
        <v>113</v>
      </c>
      <c r="D10" s="84">
        <v>103076</v>
      </c>
      <c r="E10" s="84">
        <v>2021</v>
      </c>
      <c r="F10" s="84">
        <v>2028</v>
      </c>
      <c r="G10" s="84" t="s">
        <v>65</v>
      </c>
      <c r="H10" s="110"/>
      <c r="I10" s="110"/>
      <c r="J10" s="110"/>
    </row>
    <row r="11" spans="1:11">
      <c r="A11" s="38"/>
      <c r="B11" s="137"/>
      <c r="C11" s="84" t="s">
        <v>163</v>
      </c>
      <c r="D11" s="84">
        <v>108294</v>
      </c>
      <c r="E11" s="84">
        <v>2019</v>
      </c>
      <c r="F11" s="84">
        <v>2026</v>
      </c>
      <c r="G11" s="84" t="s">
        <v>65</v>
      </c>
      <c r="H11" s="110"/>
      <c r="I11" s="110"/>
      <c r="J11" s="110"/>
    </row>
    <row r="12" spans="1:11">
      <c r="A12" s="38"/>
      <c r="B12" s="137"/>
      <c r="C12" s="84" t="s">
        <v>142</v>
      </c>
      <c r="D12" s="84">
        <v>108747</v>
      </c>
      <c r="E12" s="84">
        <v>2019</v>
      </c>
      <c r="F12" s="84">
        <v>2026</v>
      </c>
      <c r="G12" s="84" t="s">
        <v>218</v>
      </c>
      <c r="H12" s="110"/>
      <c r="I12" s="110"/>
      <c r="J12" s="110"/>
    </row>
    <row r="13" spans="1:11">
      <c r="A13" s="38"/>
      <c r="B13" s="137"/>
      <c r="C13" s="84" t="s">
        <v>80</v>
      </c>
      <c r="D13" s="84">
        <v>101504</v>
      </c>
      <c r="E13" s="84">
        <v>2019</v>
      </c>
      <c r="F13" s="84">
        <v>2026</v>
      </c>
      <c r="G13" s="84" t="s">
        <v>218</v>
      </c>
      <c r="H13" s="110"/>
      <c r="I13" s="110"/>
      <c r="J13" s="110"/>
    </row>
    <row r="14" spans="1:11">
      <c r="A14" s="38"/>
      <c r="B14" s="137"/>
      <c r="C14" s="84" t="s">
        <v>81</v>
      </c>
      <c r="D14" s="84">
        <v>102903</v>
      </c>
      <c r="E14" s="84">
        <v>2013</v>
      </c>
      <c r="F14" s="84">
        <v>2022</v>
      </c>
      <c r="G14" s="84" t="s">
        <v>218</v>
      </c>
      <c r="H14" s="110"/>
      <c r="I14" s="110"/>
      <c r="J14" s="110"/>
    </row>
    <row r="15" spans="1:11">
      <c r="A15" s="38"/>
      <c r="B15" s="137"/>
      <c r="C15" s="84" t="s">
        <v>82</v>
      </c>
      <c r="D15" s="84">
        <v>108333</v>
      </c>
      <c r="E15" s="84">
        <v>2015</v>
      </c>
      <c r="F15" s="84">
        <v>2022</v>
      </c>
      <c r="G15" s="84" t="s">
        <v>218</v>
      </c>
      <c r="H15" s="110"/>
      <c r="I15" s="110"/>
      <c r="J15" s="110"/>
    </row>
    <row r="16" spans="1:11">
      <c r="A16" s="38"/>
      <c r="B16" s="137"/>
      <c r="C16" s="84" t="s">
        <v>81</v>
      </c>
      <c r="D16" s="84">
        <v>104615</v>
      </c>
      <c r="E16" s="84">
        <v>2015</v>
      </c>
      <c r="F16" s="84">
        <v>2022</v>
      </c>
      <c r="G16" s="84" t="s">
        <v>65</v>
      </c>
      <c r="H16" s="110"/>
      <c r="I16" s="110"/>
      <c r="J16" s="110"/>
    </row>
    <row r="17" spans="1:10">
      <c r="A17" s="38"/>
      <c r="B17" s="137"/>
      <c r="C17" s="84" t="s">
        <v>83</v>
      </c>
      <c r="D17" s="84">
        <v>105463</v>
      </c>
      <c r="E17" s="84">
        <v>2016</v>
      </c>
      <c r="F17" s="84">
        <v>2023</v>
      </c>
      <c r="G17" s="84" t="s">
        <v>218</v>
      </c>
      <c r="H17" s="110"/>
      <c r="I17" s="110"/>
      <c r="J17" s="110"/>
    </row>
    <row r="18" spans="1:10">
      <c r="A18" s="38"/>
      <c r="B18" s="137"/>
      <c r="C18" s="84" t="s">
        <v>141</v>
      </c>
      <c r="D18" s="84">
        <v>108996</v>
      </c>
      <c r="E18" s="84">
        <v>2019</v>
      </c>
      <c r="F18" s="84">
        <v>2026</v>
      </c>
      <c r="G18" s="84" t="s">
        <v>218</v>
      </c>
      <c r="H18" s="110"/>
      <c r="I18" s="110"/>
      <c r="J18" s="110"/>
    </row>
    <row r="19" spans="1:10">
      <c r="A19" s="38"/>
      <c r="B19" s="137"/>
      <c r="C19" s="84" t="s">
        <v>99</v>
      </c>
      <c r="D19" s="84">
        <v>106151</v>
      </c>
      <c r="E19" s="84">
        <v>2017</v>
      </c>
      <c r="F19" s="84">
        <v>2024</v>
      </c>
      <c r="G19" s="84" t="s">
        <v>218</v>
      </c>
      <c r="H19" s="110"/>
      <c r="I19" s="110"/>
      <c r="J19" s="110"/>
    </row>
    <row r="20" spans="1:10">
      <c r="A20" s="38"/>
      <c r="B20" s="137"/>
      <c r="C20" s="84" t="s">
        <v>109</v>
      </c>
      <c r="D20" s="84">
        <v>111210</v>
      </c>
      <c r="E20" s="84">
        <v>2022</v>
      </c>
      <c r="F20" s="84">
        <v>2029</v>
      </c>
      <c r="G20" s="84" t="s">
        <v>218</v>
      </c>
      <c r="H20" s="110"/>
      <c r="I20" s="110"/>
      <c r="J20" s="110"/>
    </row>
    <row r="21" spans="1:10" ht="15" customHeight="1">
      <c r="A21" s="38"/>
      <c r="B21" s="138" t="s">
        <v>206</v>
      </c>
      <c r="C21" s="93" t="s">
        <v>133</v>
      </c>
      <c r="D21" s="94">
        <v>11269</v>
      </c>
      <c r="E21" s="88">
        <v>2022</v>
      </c>
      <c r="F21" s="88">
        <v>2029</v>
      </c>
      <c r="G21" s="95" t="s">
        <v>218</v>
      </c>
      <c r="H21" s="110"/>
      <c r="I21" s="110"/>
      <c r="J21" s="110"/>
    </row>
    <row r="22" spans="1:10" ht="15" customHeight="1">
      <c r="A22" s="38"/>
      <c r="B22" s="138"/>
      <c r="C22" s="93" t="s">
        <v>133</v>
      </c>
      <c r="D22" s="94">
        <v>104626</v>
      </c>
      <c r="E22" s="88">
        <v>2022</v>
      </c>
      <c r="F22" s="88">
        <v>2029</v>
      </c>
      <c r="G22" s="95" t="s">
        <v>219</v>
      </c>
      <c r="H22" s="110"/>
      <c r="I22" s="110"/>
      <c r="J22" s="110"/>
    </row>
    <row r="23" spans="1:10">
      <c r="A23" s="38"/>
      <c r="B23" s="138"/>
      <c r="C23" s="93" t="s">
        <v>134</v>
      </c>
      <c r="D23" s="94">
        <v>4456</v>
      </c>
      <c r="E23" s="88">
        <v>2021</v>
      </c>
      <c r="F23" s="88">
        <v>2028</v>
      </c>
      <c r="G23" s="95" t="s">
        <v>218</v>
      </c>
      <c r="H23" s="110"/>
      <c r="I23" s="110"/>
      <c r="J23" s="110"/>
    </row>
    <row r="24" spans="1:10">
      <c r="A24" s="38"/>
      <c r="B24" s="138"/>
      <c r="C24" s="93" t="s">
        <v>136</v>
      </c>
      <c r="D24" s="94">
        <v>106207</v>
      </c>
      <c r="E24" s="88">
        <v>2017</v>
      </c>
      <c r="F24" s="88">
        <v>2024</v>
      </c>
      <c r="G24" s="95" t="s">
        <v>218</v>
      </c>
      <c r="H24" s="110"/>
      <c r="I24" s="110"/>
      <c r="J24" s="110"/>
    </row>
    <row r="25" spans="1:10">
      <c r="A25" s="38"/>
      <c r="B25" s="138"/>
      <c r="C25" s="93" t="s">
        <v>139</v>
      </c>
      <c r="D25" s="94">
        <v>108008</v>
      </c>
      <c r="E25" s="88">
        <v>2019</v>
      </c>
      <c r="F25" s="88">
        <v>2026</v>
      </c>
      <c r="G25" s="95" t="s">
        <v>218</v>
      </c>
      <c r="H25" s="110"/>
      <c r="I25" s="110"/>
      <c r="J25" s="110"/>
    </row>
    <row r="26" spans="1:10">
      <c r="A26" s="38"/>
      <c r="B26" s="138"/>
      <c r="C26" s="93" t="s">
        <v>220</v>
      </c>
      <c r="D26" s="94">
        <v>109031</v>
      </c>
      <c r="E26" s="88">
        <v>2019</v>
      </c>
      <c r="F26" s="88">
        <v>2026</v>
      </c>
      <c r="G26" s="95" t="s">
        <v>218</v>
      </c>
      <c r="H26" s="110"/>
      <c r="I26" s="110"/>
      <c r="J26" s="110"/>
    </row>
    <row r="27" spans="1:10">
      <c r="A27" s="38"/>
      <c r="B27" s="138"/>
      <c r="C27" s="93" t="s">
        <v>87</v>
      </c>
      <c r="D27" s="94">
        <v>20921</v>
      </c>
      <c r="E27" s="88">
        <v>2019</v>
      </c>
      <c r="F27" s="88">
        <v>2026</v>
      </c>
      <c r="G27" s="95" t="s">
        <v>218</v>
      </c>
      <c r="H27" s="110"/>
      <c r="I27" s="110"/>
      <c r="J27" s="110"/>
    </row>
    <row r="28" spans="1:10">
      <c r="A28" s="38"/>
      <c r="B28" s="138"/>
      <c r="C28" s="93" t="s">
        <v>153</v>
      </c>
      <c r="D28" s="94">
        <v>90361</v>
      </c>
      <c r="E28" s="88">
        <v>2016</v>
      </c>
      <c r="F28" s="88">
        <v>2023</v>
      </c>
      <c r="G28" s="95" t="s">
        <v>219</v>
      </c>
      <c r="H28" s="110"/>
      <c r="I28" s="110"/>
      <c r="J28" s="110"/>
    </row>
    <row r="29" spans="1:10">
      <c r="A29" s="38"/>
      <c r="B29" s="138"/>
      <c r="C29" s="93" t="s">
        <v>88</v>
      </c>
      <c r="D29" s="94">
        <v>102747</v>
      </c>
      <c r="E29" s="88">
        <v>2020</v>
      </c>
      <c r="F29" s="88">
        <v>2027</v>
      </c>
      <c r="G29" s="95" t="s">
        <v>218</v>
      </c>
      <c r="H29" s="110"/>
      <c r="I29" s="110"/>
      <c r="J29" s="110"/>
    </row>
    <row r="30" spans="1:10">
      <c r="A30" s="38"/>
      <c r="B30" s="138"/>
      <c r="C30" s="93" t="s">
        <v>89</v>
      </c>
      <c r="D30" s="94">
        <v>103118</v>
      </c>
      <c r="E30" s="88">
        <v>2021</v>
      </c>
      <c r="F30" s="88">
        <v>2028</v>
      </c>
      <c r="G30" s="95" t="s">
        <v>218</v>
      </c>
      <c r="H30" s="110"/>
      <c r="I30" s="110"/>
      <c r="J30" s="110"/>
    </row>
    <row r="31" spans="1:10">
      <c r="A31" s="38"/>
      <c r="B31" s="138"/>
      <c r="C31" s="93" t="s">
        <v>90</v>
      </c>
      <c r="D31" s="94">
        <v>103177</v>
      </c>
      <c r="E31" s="88">
        <v>2021</v>
      </c>
      <c r="F31" s="88">
        <v>2028</v>
      </c>
      <c r="G31" s="95" t="s">
        <v>218</v>
      </c>
      <c r="H31" s="110"/>
      <c r="I31" s="110"/>
      <c r="J31" s="110"/>
    </row>
    <row r="32" spans="1:10">
      <c r="A32" s="38"/>
      <c r="B32" s="138"/>
      <c r="C32" s="93" t="s">
        <v>221</v>
      </c>
      <c r="D32" s="94">
        <v>105974</v>
      </c>
      <c r="E32" s="88">
        <v>2016</v>
      </c>
      <c r="F32" s="88">
        <v>2023</v>
      </c>
      <c r="G32" s="95" t="s">
        <v>218</v>
      </c>
      <c r="H32" s="110"/>
      <c r="I32" s="110"/>
      <c r="J32" s="110"/>
    </row>
    <row r="33" spans="1:10">
      <c r="A33" s="38"/>
      <c r="B33" s="138"/>
      <c r="C33" s="93" t="s">
        <v>91</v>
      </c>
      <c r="D33" s="94">
        <v>105462</v>
      </c>
      <c r="E33" s="88">
        <v>2016</v>
      </c>
      <c r="F33" s="88">
        <v>2023</v>
      </c>
      <c r="G33" s="95" t="s">
        <v>218</v>
      </c>
      <c r="H33" s="110"/>
      <c r="I33" s="110"/>
      <c r="J33" s="110"/>
    </row>
    <row r="34" spans="1:10">
      <c r="A34" s="38"/>
      <c r="B34" s="138"/>
      <c r="C34" s="93" t="s">
        <v>222</v>
      </c>
      <c r="D34" s="94">
        <v>104868</v>
      </c>
      <c r="E34" s="88">
        <v>2022</v>
      </c>
      <c r="F34" s="88">
        <v>2029</v>
      </c>
      <c r="G34" s="95" t="s">
        <v>219</v>
      </c>
      <c r="H34" s="110"/>
      <c r="I34" s="110"/>
      <c r="J34" s="110"/>
    </row>
    <row r="35" spans="1:10">
      <c r="A35" s="38"/>
      <c r="B35" s="138"/>
      <c r="C35" s="93" t="s">
        <v>104</v>
      </c>
      <c r="D35" s="94">
        <v>108944</v>
      </c>
      <c r="E35" s="88">
        <v>2019</v>
      </c>
      <c r="F35" s="88">
        <v>2026</v>
      </c>
      <c r="G35" s="95" t="s">
        <v>218</v>
      </c>
      <c r="H35" s="110"/>
      <c r="I35" s="110"/>
      <c r="J35" s="110"/>
    </row>
    <row r="36" spans="1:10">
      <c r="A36" s="38"/>
      <c r="B36" s="138"/>
      <c r="C36" s="93" t="s">
        <v>100</v>
      </c>
      <c r="D36" s="94">
        <v>106208</v>
      </c>
      <c r="E36" s="88">
        <v>2017</v>
      </c>
      <c r="F36" s="88">
        <v>2024</v>
      </c>
      <c r="G36" s="95" t="s">
        <v>218</v>
      </c>
      <c r="H36" s="110"/>
      <c r="I36" s="110"/>
      <c r="J36" s="110"/>
    </row>
    <row r="37" spans="1:10">
      <c r="A37" s="38"/>
      <c r="B37" s="138"/>
      <c r="C37" s="93" t="s">
        <v>155</v>
      </c>
      <c r="D37" s="94">
        <v>90528</v>
      </c>
      <c r="E37" s="88">
        <v>2010</v>
      </c>
      <c r="F37" s="88">
        <v>2024</v>
      </c>
      <c r="G37" s="96" t="s">
        <v>223</v>
      </c>
      <c r="H37" s="110"/>
      <c r="I37" s="110"/>
      <c r="J37" s="110"/>
    </row>
    <row r="38" spans="1:10">
      <c r="A38" s="38"/>
      <c r="B38" s="138"/>
      <c r="C38" s="93" t="s">
        <v>106</v>
      </c>
      <c r="D38" s="94">
        <v>105773</v>
      </c>
      <c r="E38" s="88">
        <v>2016</v>
      </c>
      <c r="F38" s="88">
        <v>2023</v>
      </c>
      <c r="G38" s="95" t="s">
        <v>218</v>
      </c>
      <c r="H38" s="110"/>
      <c r="I38" s="110"/>
      <c r="J38" s="110"/>
    </row>
    <row r="39" spans="1:10">
      <c r="A39" s="38"/>
      <c r="B39" s="138"/>
      <c r="C39" s="93" t="s">
        <v>108</v>
      </c>
      <c r="D39" s="94">
        <v>108293</v>
      </c>
      <c r="E39" s="88">
        <v>2019</v>
      </c>
      <c r="F39" s="88">
        <v>2026</v>
      </c>
      <c r="G39" s="95" t="s">
        <v>218</v>
      </c>
      <c r="H39" s="110"/>
      <c r="I39" s="110"/>
      <c r="J39" s="110"/>
    </row>
    <row r="40" spans="1:10">
      <c r="A40" s="38"/>
      <c r="B40" s="138"/>
      <c r="C40" s="97" t="s">
        <v>105</v>
      </c>
      <c r="D40" s="94">
        <v>104220</v>
      </c>
      <c r="E40" s="88">
        <v>2021</v>
      </c>
      <c r="F40" s="88">
        <v>2028</v>
      </c>
      <c r="G40" s="95" t="s">
        <v>218</v>
      </c>
      <c r="H40" s="110"/>
      <c r="I40" s="110"/>
      <c r="J40" s="110"/>
    </row>
    <row r="41" spans="1:10" ht="15" customHeight="1">
      <c r="A41" s="38"/>
      <c r="B41" s="139" t="s">
        <v>207</v>
      </c>
      <c r="C41" s="98" t="s">
        <v>135</v>
      </c>
      <c r="D41" s="99">
        <v>103082</v>
      </c>
      <c r="E41" s="91">
        <v>2021</v>
      </c>
      <c r="F41" s="91">
        <v>2028</v>
      </c>
      <c r="G41" s="100" t="s">
        <v>218</v>
      </c>
      <c r="H41" s="110"/>
      <c r="I41" s="110"/>
      <c r="J41" s="110"/>
    </row>
    <row r="42" spans="1:10" ht="15" customHeight="1">
      <c r="A42" s="38"/>
      <c r="B42" s="139"/>
      <c r="C42" s="98" t="s">
        <v>224</v>
      </c>
      <c r="D42" s="99">
        <v>108295</v>
      </c>
      <c r="E42" s="91">
        <v>2019</v>
      </c>
      <c r="F42" s="91">
        <v>2026</v>
      </c>
      <c r="G42" s="100" t="s">
        <v>218</v>
      </c>
      <c r="H42" s="110"/>
      <c r="I42" s="110"/>
      <c r="J42" s="110"/>
    </row>
    <row r="43" spans="1:10">
      <c r="A43" s="38"/>
      <c r="B43" s="139"/>
      <c r="C43" s="98" t="s">
        <v>93</v>
      </c>
      <c r="D43" s="99">
        <v>53854</v>
      </c>
      <c r="E43" s="91">
        <v>2021</v>
      </c>
      <c r="F43" s="91">
        <v>2028</v>
      </c>
      <c r="G43" s="100" t="s">
        <v>218</v>
      </c>
      <c r="H43" s="110"/>
      <c r="I43" s="110"/>
      <c r="J43" s="110"/>
    </row>
    <row r="44" spans="1:10">
      <c r="A44" s="38"/>
      <c r="B44" s="139"/>
      <c r="C44" s="98" t="s">
        <v>94</v>
      </c>
      <c r="D44" s="99">
        <v>102836</v>
      </c>
      <c r="E44" s="91">
        <v>2021</v>
      </c>
      <c r="F44" s="91">
        <v>2028</v>
      </c>
      <c r="G44" s="100" t="s">
        <v>218</v>
      </c>
      <c r="H44" s="110"/>
      <c r="I44" s="110"/>
      <c r="J44" s="110"/>
    </row>
    <row r="45" spans="1:10">
      <c r="A45" s="38"/>
      <c r="B45" s="139"/>
      <c r="C45" s="98" t="s">
        <v>96</v>
      </c>
      <c r="D45" s="99">
        <v>105727</v>
      </c>
      <c r="E45" s="91">
        <v>2023</v>
      </c>
      <c r="F45" s="91">
        <v>2030</v>
      </c>
      <c r="G45" s="100" t="s">
        <v>218</v>
      </c>
      <c r="H45" s="110"/>
      <c r="I45" s="110"/>
      <c r="J45" s="110"/>
    </row>
    <row r="46" spans="1:10">
      <c r="A46" s="38"/>
      <c r="B46" s="139"/>
      <c r="C46" s="98" t="s">
        <v>103</v>
      </c>
      <c r="D46" s="99">
        <v>108317</v>
      </c>
      <c r="E46" s="91">
        <v>2019</v>
      </c>
      <c r="F46" s="91">
        <v>2026</v>
      </c>
      <c r="G46" s="100" t="s">
        <v>218</v>
      </c>
      <c r="H46" s="110"/>
      <c r="I46" s="110"/>
      <c r="J46" s="110"/>
    </row>
    <row r="47" spans="1:10">
      <c r="A47" s="38"/>
      <c r="B47" s="139"/>
      <c r="C47" s="98" t="s">
        <v>95</v>
      </c>
      <c r="D47" s="99">
        <v>104162</v>
      </c>
      <c r="E47" s="91">
        <v>2021</v>
      </c>
      <c r="F47" s="91">
        <v>2028</v>
      </c>
      <c r="G47" s="100" t="s">
        <v>218</v>
      </c>
      <c r="H47" s="110"/>
      <c r="I47" s="110"/>
      <c r="J47" s="110"/>
    </row>
    <row r="48" spans="1:10">
      <c r="A48" s="38"/>
      <c r="B48" s="139"/>
      <c r="C48" s="98" t="s">
        <v>102</v>
      </c>
      <c r="D48" s="99">
        <v>107977</v>
      </c>
      <c r="E48" s="91">
        <v>2019</v>
      </c>
      <c r="F48" s="91">
        <v>2026</v>
      </c>
      <c r="G48" s="100" t="s">
        <v>218</v>
      </c>
      <c r="H48" s="110"/>
      <c r="I48" s="110"/>
      <c r="J48" s="110"/>
    </row>
    <row r="49" spans="1:10">
      <c r="A49" s="38"/>
      <c r="B49" s="139"/>
      <c r="C49" s="98" t="s">
        <v>225</v>
      </c>
      <c r="D49" s="99">
        <v>106132</v>
      </c>
      <c r="E49" s="91">
        <v>2017</v>
      </c>
      <c r="F49" s="91">
        <v>2024</v>
      </c>
      <c r="G49" s="100" t="s">
        <v>218</v>
      </c>
      <c r="H49" s="110"/>
      <c r="I49" s="110"/>
      <c r="J49" s="110"/>
    </row>
    <row r="50" spans="1:10">
      <c r="A50" s="38"/>
      <c r="B50" s="139"/>
      <c r="C50" s="98" t="s">
        <v>101</v>
      </c>
      <c r="D50" s="99">
        <v>107976</v>
      </c>
      <c r="E50" s="91">
        <v>2019</v>
      </c>
      <c r="F50" s="91">
        <v>2026</v>
      </c>
      <c r="G50" s="100" t="s">
        <v>218</v>
      </c>
      <c r="H50" s="110"/>
      <c r="I50" s="110"/>
      <c r="J50" s="110"/>
    </row>
    <row r="51" spans="1:10">
      <c r="A51" s="38"/>
      <c r="B51" s="139"/>
      <c r="C51" s="98" t="s">
        <v>226</v>
      </c>
      <c r="D51" s="99">
        <v>106154</v>
      </c>
      <c r="E51" s="91">
        <v>2017</v>
      </c>
      <c r="F51" s="91">
        <v>2024</v>
      </c>
      <c r="G51" s="100" t="s">
        <v>218</v>
      </c>
      <c r="H51" s="110"/>
      <c r="I51" s="110"/>
      <c r="J51" s="110"/>
    </row>
    <row r="52" spans="1:10">
      <c r="A52" s="38"/>
      <c r="B52" s="139"/>
      <c r="C52" s="98" t="s">
        <v>107</v>
      </c>
      <c r="D52" s="101">
        <v>106879</v>
      </c>
      <c r="E52" s="101">
        <v>2018</v>
      </c>
      <c r="F52" s="101">
        <v>2025</v>
      </c>
      <c r="G52" s="100" t="s">
        <v>218</v>
      </c>
      <c r="H52" s="110"/>
      <c r="I52" s="110"/>
      <c r="J52" s="110"/>
    </row>
    <row r="53" spans="1:10" ht="15" customHeight="1">
      <c r="A53" s="38"/>
      <c r="B53" s="135" t="s">
        <v>205</v>
      </c>
      <c r="C53" s="102" t="s">
        <v>227</v>
      </c>
      <c r="D53" s="103">
        <v>3232</v>
      </c>
      <c r="E53" s="86">
        <v>2021</v>
      </c>
      <c r="F53" s="86">
        <v>2028</v>
      </c>
      <c r="G53" s="104" t="s">
        <v>218</v>
      </c>
      <c r="H53" s="110"/>
      <c r="I53" s="110"/>
      <c r="J53" s="110"/>
    </row>
    <row r="54" spans="1:10" ht="15" customHeight="1">
      <c r="A54" s="38"/>
      <c r="B54" s="135"/>
      <c r="C54" s="102" t="s">
        <v>116</v>
      </c>
      <c r="D54" s="103">
        <v>15451</v>
      </c>
      <c r="E54" s="86">
        <v>2021</v>
      </c>
      <c r="F54" s="86">
        <v>2028</v>
      </c>
      <c r="G54" s="104" t="s">
        <v>218</v>
      </c>
      <c r="H54" s="110"/>
      <c r="I54" s="110"/>
      <c r="J54" s="110"/>
    </row>
    <row r="55" spans="1:10">
      <c r="A55" s="38"/>
      <c r="B55" s="135"/>
      <c r="C55" s="102" t="s">
        <v>228</v>
      </c>
      <c r="D55" s="103">
        <v>20902</v>
      </c>
      <c r="E55" s="86">
        <v>2019</v>
      </c>
      <c r="F55" s="86">
        <v>2026</v>
      </c>
      <c r="G55" s="104" t="s">
        <v>218</v>
      </c>
      <c r="H55" s="110"/>
      <c r="I55" s="110"/>
      <c r="J55" s="110"/>
    </row>
    <row r="56" spans="1:10">
      <c r="A56" s="38"/>
      <c r="B56" s="135"/>
      <c r="C56" s="102" t="s">
        <v>229</v>
      </c>
      <c r="D56" s="103">
        <v>108230</v>
      </c>
      <c r="E56" s="86">
        <v>2019</v>
      </c>
      <c r="F56" s="86">
        <v>2026</v>
      </c>
      <c r="G56" s="104" t="s">
        <v>65</v>
      </c>
      <c r="H56" s="110"/>
      <c r="I56" s="110"/>
      <c r="J56" s="110"/>
    </row>
    <row r="57" spans="1:10" s="111" customFormat="1">
      <c r="A57" s="38"/>
      <c r="B57" s="135"/>
      <c r="C57" s="102" t="s">
        <v>229</v>
      </c>
      <c r="D57" s="103">
        <v>108297</v>
      </c>
      <c r="E57" s="86">
        <v>2019</v>
      </c>
      <c r="F57" s="86">
        <v>2026</v>
      </c>
      <c r="G57" s="104" t="s">
        <v>219</v>
      </c>
      <c r="H57" s="110"/>
      <c r="I57" s="110"/>
      <c r="J57" s="110"/>
    </row>
    <row r="58" spans="1:10">
      <c r="A58" s="38"/>
      <c r="B58" s="135"/>
      <c r="C58" s="102" t="s">
        <v>230</v>
      </c>
      <c r="D58" s="103">
        <v>9583</v>
      </c>
      <c r="E58" s="86">
        <v>2022</v>
      </c>
      <c r="F58" s="86">
        <v>2029</v>
      </c>
      <c r="G58" s="104" t="s">
        <v>218</v>
      </c>
      <c r="H58" s="110"/>
      <c r="I58" s="110"/>
      <c r="J58" s="110"/>
    </row>
    <row r="59" spans="1:10">
      <c r="A59" s="38"/>
      <c r="B59" s="135"/>
      <c r="C59" s="102" t="s">
        <v>138</v>
      </c>
      <c r="D59" s="103">
        <v>106885</v>
      </c>
      <c r="E59" s="86">
        <v>2018</v>
      </c>
      <c r="F59" s="86">
        <v>2025</v>
      </c>
      <c r="G59" s="104" t="s">
        <v>218</v>
      </c>
      <c r="H59" s="110"/>
      <c r="I59" s="110"/>
      <c r="J59" s="110"/>
    </row>
    <row r="60" spans="1:10">
      <c r="A60" s="38"/>
      <c r="B60" s="135"/>
      <c r="C60" s="102" t="s">
        <v>231</v>
      </c>
      <c r="D60" s="103">
        <v>104363</v>
      </c>
      <c r="E60" s="86">
        <v>2022</v>
      </c>
      <c r="F60" s="86">
        <v>2029</v>
      </c>
      <c r="G60" s="104" t="s">
        <v>232</v>
      </c>
      <c r="H60" s="110"/>
      <c r="I60" s="110"/>
      <c r="J60" s="110"/>
    </row>
    <row r="61" spans="1:10">
      <c r="A61" s="38"/>
      <c r="B61" s="135"/>
      <c r="C61" s="102" t="s">
        <v>120</v>
      </c>
      <c r="D61" s="103">
        <v>2822</v>
      </c>
      <c r="E61" s="86">
        <v>2019</v>
      </c>
      <c r="F61" s="86">
        <v>2026</v>
      </c>
      <c r="G61" s="104" t="s">
        <v>218</v>
      </c>
      <c r="H61" s="110"/>
      <c r="I61" s="110"/>
      <c r="J61" s="110"/>
    </row>
    <row r="62" spans="1:10">
      <c r="A62" s="38"/>
      <c r="B62" s="135"/>
      <c r="C62" s="105" t="s">
        <v>233</v>
      </c>
      <c r="D62" s="103">
        <v>102820</v>
      </c>
      <c r="E62" s="86">
        <v>2022</v>
      </c>
      <c r="F62" s="86">
        <v>2029</v>
      </c>
      <c r="G62" s="106" t="s">
        <v>218</v>
      </c>
      <c r="H62" s="110"/>
      <c r="I62" s="110"/>
      <c r="J62" s="110"/>
    </row>
    <row r="63" spans="1:10">
      <c r="A63" s="38"/>
      <c r="B63" s="135"/>
      <c r="C63" s="102" t="s">
        <v>233</v>
      </c>
      <c r="D63" s="103">
        <v>104202</v>
      </c>
      <c r="E63" s="86">
        <v>2022</v>
      </c>
      <c r="F63" s="86">
        <v>2029</v>
      </c>
      <c r="G63" s="104" t="s">
        <v>234</v>
      </c>
      <c r="H63" s="110"/>
      <c r="I63" s="110"/>
      <c r="J63" s="110"/>
    </row>
    <row r="64" spans="1:10">
      <c r="A64" s="38"/>
      <c r="B64" s="135"/>
      <c r="C64" s="102" t="s">
        <v>233</v>
      </c>
      <c r="D64" s="103">
        <v>104226</v>
      </c>
      <c r="E64" s="86">
        <v>2022</v>
      </c>
      <c r="F64" s="86">
        <v>2029</v>
      </c>
      <c r="G64" s="104" t="s">
        <v>235</v>
      </c>
      <c r="H64" s="110"/>
      <c r="I64" s="110"/>
      <c r="J64" s="110"/>
    </row>
    <row r="65" spans="1:10">
      <c r="A65" s="38"/>
      <c r="B65" s="135"/>
      <c r="C65" s="102" t="s">
        <v>233</v>
      </c>
      <c r="D65" s="103">
        <v>108832</v>
      </c>
      <c r="E65" s="86">
        <v>2019</v>
      </c>
      <c r="F65" s="86">
        <v>2026</v>
      </c>
      <c r="G65" s="104" t="s">
        <v>219</v>
      </c>
      <c r="H65" s="110"/>
      <c r="I65" s="110"/>
      <c r="J65" s="110"/>
    </row>
    <row r="66" spans="1:10">
      <c r="A66" s="38"/>
      <c r="B66" s="135"/>
      <c r="C66" s="102" t="s">
        <v>236</v>
      </c>
      <c r="D66" s="103">
        <v>3671</v>
      </c>
      <c r="E66" s="86">
        <v>2021</v>
      </c>
      <c r="F66" s="86">
        <v>2028</v>
      </c>
      <c r="G66" s="104" t="s">
        <v>218</v>
      </c>
      <c r="H66" s="110"/>
      <c r="I66" s="110"/>
      <c r="J66" s="110"/>
    </row>
    <row r="67" spans="1:10">
      <c r="A67" s="38"/>
      <c r="B67" s="135"/>
      <c r="C67" s="102" t="s">
        <v>237</v>
      </c>
      <c r="D67" s="103">
        <v>52429</v>
      </c>
      <c r="E67" s="86">
        <v>2019</v>
      </c>
      <c r="F67" s="86">
        <v>2026</v>
      </c>
      <c r="G67" s="104" t="s">
        <v>234</v>
      </c>
      <c r="H67" s="110"/>
      <c r="I67" s="110"/>
      <c r="J67" s="110"/>
    </row>
    <row r="68" spans="1:10">
      <c r="A68" s="38"/>
      <c r="B68" s="135"/>
      <c r="C68" s="102" t="s">
        <v>237</v>
      </c>
      <c r="D68" s="103">
        <v>107254</v>
      </c>
      <c r="E68" s="86">
        <v>2021</v>
      </c>
      <c r="F68" s="86">
        <v>2028</v>
      </c>
      <c r="G68" s="104" t="s">
        <v>235</v>
      </c>
      <c r="H68" s="110"/>
      <c r="I68" s="110"/>
      <c r="J68" s="110"/>
    </row>
    <row r="69" spans="1:10">
      <c r="A69" s="38"/>
      <c r="B69" s="135"/>
      <c r="C69" s="102" t="s">
        <v>238</v>
      </c>
      <c r="D69" s="103">
        <v>11480</v>
      </c>
      <c r="E69" s="86">
        <v>2021</v>
      </c>
      <c r="F69" s="86">
        <v>2028</v>
      </c>
      <c r="G69" s="104" t="s">
        <v>219</v>
      </c>
      <c r="H69" s="110"/>
      <c r="I69" s="110"/>
      <c r="J69" s="110"/>
    </row>
    <row r="70" spans="1:10">
      <c r="A70" s="38"/>
      <c r="B70" s="135"/>
      <c r="C70" s="102" t="s">
        <v>238</v>
      </c>
      <c r="D70" s="103">
        <v>107255</v>
      </c>
      <c r="E70" s="86">
        <v>2021</v>
      </c>
      <c r="F70" s="86">
        <v>2028</v>
      </c>
      <c r="G70" s="104" t="s">
        <v>232</v>
      </c>
      <c r="H70" s="110"/>
      <c r="I70" s="110"/>
      <c r="J70" s="110"/>
    </row>
    <row r="71" spans="1:10">
      <c r="A71" s="38"/>
      <c r="B71" s="135"/>
      <c r="C71" s="102" t="s">
        <v>124</v>
      </c>
      <c r="D71" s="103">
        <v>103906</v>
      </c>
      <c r="E71" s="86">
        <v>2021</v>
      </c>
      <c r="F71" s="86">
        <v>2028</v>
      </c>
      <c r="G71" s="104" t="s">
        <v>65</v>
      </c>
      <c r="H71" s="110"/>
      <c r="I71" s="110"/>
      <c r="J71" s="110"/>
    </row>
    <row r="72" spans="1:10">
      <c r="A72" s="38"/>
      <c r="B72" s="135"/>
      <c r="C72" s="102" t="s">
        <v>124</v>
      </c>
      <c r="D72" s="103">
        <v>109189</v>
      </c>
      <c r="E72" s="86">
        <v>2019</v>
      </c>
      <c r="F72" s="86">
        <v>2026</v>
      </c>
      <c r="G72" s="104" t="s">
        <v>239</v>
      </c>
      <c r="H72" s="110"/>
      <c r="I72" s="110"/>
      <c r="J72" s="110"/>
    </row>
    <row r="73" spans="1:10">
      <c r="A73" s="38"/>
      <c r="B73" s="135"/>
      <c r="C73" s="102" t="s">
        <v>128</v>
      </c>
      <c r="D73" s="103">
        <v>4579</v>
      </c>
      <c r="E73" s="86">
        <v>2021</v>
      </c>
      <c r="F73" s="86">
        <v>2028</v>
      </c>
      <c r="G73" s="104" t="s">
        <v>218</v>
      </c>
      <c r="H73" s="110"/>
      <c r="I73" s="110"/>
      <c r="J73" s="110"/>
    </row>
    <row r="74" spans="1:10">
      <c r="A74" s="38"/>
      <c r="B74" s="135"/>
      <c r="C74" s="102" t="s">
        <v>128</v>
      </c>
      <c r="D74" s="103">
        <v>6624</v>
      </c>
      <c r="E74" s="86">
        <v>2021</v>
      </c>
      <c r="F74" s="86">
        <v>2028</v>
      </c>
      <c r="G74" s="104" t="s">
        <v>219</v>
      </c>
      <c r="H74" s="110"/>
      <c r="I74" s="110"/>
      <c r="J74" s="110"/>
    </row>
    <row r="75" spans="1:10">
      <c r="A75" s="38"/>
      <c r="B75" s="135"/>
      <c r="C75" s="102" t="s">
        <v>129</v>
      </c>
      <c r="D75" s="103">
        <v>102748</v>
      </c>
      <c r="E75" s="86">
        <v>2019</v>
      </c>
      <c r="F75" s="86">
        <v>2026</v>
      </c>
      <c r="G75" s="104" t="s">
        <v>218</v>
      </c>
      <c r="H75" s="110"/>
      <c r="I75" s="110"/>
      <c r="J75" s="110"/>
    </row>
    <row r="76" spans="1:10">
      <c r="A76" s="38"/>
      <c r="B76" s="135"/>
      <c r="C76" s="102" t="s">
        <v>129</v>
      </c>
      <c r="D76" s="103">
        <v>104070</v>
      </c>
      <c r="E76" s="86">
        <v>2019</v>
      </c>
      <c r="F76" s="86">
        <v>2026</v>
      </c>
      <c r="G76" s="104" t="s">
        <v>219</v>
      </c>
      <c r="H76" s="110"/>
      <c r="I76" s="110"/>
      <c r="J76" s="110"/>
    </row>
    <row r="77" spans="1:10">
      <c r="A77" s="38"/>
      <c r="B77" s="135"/>
      <c r="C77" s="102" t="s">
        <v>129</v>
      </c>
      <c r="D77" s="103">
        <v>104362</v>
      </c>
      <c r="E77" s="86">
        <v>2019</v>
      </c>
      <c r="F77" s="86">
        <v>2026</v>
      </c>
      <c r="G77" s="104" t="s">
        <v>232</v>
      </c>
      <c r="H77" s="110"/>
      <c r="I77" s="110"/>
      <c r="J77" s="110"/>
    </row>
    <row r="78" spans="1:10">
      <c r="A78" s="38"/>
      <c r="B78" s="135"/>
      <c r="C78" s="102" t="s">
        <v>131</v>
      </c>
      <c r="D78" s="103">
        <v>102749</v>
      </c>
      <c r="E78" s="86">
        <v>2021</v>
      </c>
      <c r="F78" s="86">
        <v>2028</v>
      </c>
      <c r="G78" s="104" t="s">
        <v>218</v>
      </c>
      <c r="H78" s="110"/>
      <c r="I78" s="110"/>
      <c r="J78" s="110"/>
    </row>
    <row r="79" spans="1:10">
      <c r="A79" s="38"/>
      <c r="B79" s="135"/>
      <c r="C79" s="102" t="s">
        <v>132</v>
      </c>
      <c r="D79" s="103">
        <v>104819</v>
      </c>
      <c r="E79" s="86">
        <v>2022</v>
      </c>
      <c r="F79" s="86">
        <v>2029</v>
      </c>
      <c r="G79" s="104" t="s">
        <v>218</v>
      </c>
      <c r="H79" s="110"/>
      <c r="I79" s="110"/>
      <c r="J79" s="110"/>
    </row>
    <row r="80" spans="1:10">
      <c r="A80" s="38"/>
      <c r="B80" s="135"/>
      <c r="C80" s="102" t="s">
        <v>137</v>
      </c>
      <c r="D80" s="103">
        <v>106886</v>
      </c>
      <c r="E80" s="86">
        <v>2018</v>
      </c>
      <c r="F80" s="86">
        <v>2025</v>
      </c>
      <c r="G80" s="104" t="s">
        <v>218</v>
      </c>
      <c r="H80" s="110"/>
      <c r="I80" s="110"/>
      <c r="J80" s="110"/>
    </row>
    <row r="81" spans="1:10">
      <c r="A81" s="38"/>
      <c r="B81" s="135"/>
      <c r="C81" s="102" t="s">
        <v>84</v>
      </c>
      <c r="D81" s="103">
        <v>103479</v>
      </c>
      <c r="E81" s="86">
        <v>2020</v>
      </c>
      <c r="F81" s="86">
        <v>2027</v>
      </c>
      <c r="G81" s="104" t="s">
        <v>240</v>
      </c>
      <c r="H81" s="110"/>
      <c r="I81" s="110"/>
      <c r="J81" s="110"/>
    </row>
    <row r="82" spans="1:10">
      <c r="A82" s="38"/>
      <c r="B82" s="135"/>
      <c r="C82" s="102" t="s">
        <v>85</v>
      </c>
      <c r="D82" s="103">
        <v>104669</v>
      </c>
      <c r="E82" s="86">
        <v>2021</v>
      </c>
      <c r="F82" s="86">
        <v>2028</v>
      </c>
      <c r="G82" s="104" t="s">
        <v>218</v>
      </c>
      <c r="H82" s="110"/>
      <c r="I82" s="110"/>
      <c r="J82" s="110"/>
    </row>
    <row r="83" spans="1:10">
      <c r="A83" s="38"/>
      <c r="B83" s="135"/>
      <c r="C83" s="102" t="s">
        <v>86</v>
      </c>
      <c r="D83" s="103">
        <v>104670</v>
      </c>
      <c r="E83" s="86">
        <v>2022</v>
      </c>
      <c r="F83" s="86">
        <v>2029</v>
      </c>
      <c r="G83" s="104" t="s">
        <v>218</v>
      </c>
      <c r="H83" s="31"/>
      <c r="I83" s="31"/>
      <c r="J83" s="31"/>
    </row>
    <row r="84" spans="1:10">
      <c r="B84" s="17" t="s">
        <v>208</v>
      </c>
      <c r="C84" s="29"/>
      <c r="D84" s="28"/>
      <c r="E84" s="30"/>
      <c r="F84" s="30"/>
      <c r="G84" s="31"/>
      <c r="H84" s="31"/>
      <c r="I84" s="31"/>
      <c r="J84" s="31"/>
    </row>
    <row r="85" spans="1:10">
      <c r="B85" s="28"/>
      <c r="C85" s="29"/>
      <c r="D85" s="28"/>
      <c r="E85" s="30"/>
      <c r="F85" s="30"/>
      <c r="G85" s="31"/>
      <c r="H85" s="31"/>
      <c r="I85" s="31"/>
      <c r="J85" s="31"/>
    </row>
    <row r="86" spans="1:10">
      <c r="B86" s="40" t="s">
        <v>6</v>
      </c>
      <c r="C86" s="29"/>
      <c r="D86" s="28"/>
      <c r="E86" s="30"/>
      <c r="F86" s="30"/>
      <c r="G86" s="31"/>
      <c r="H86" s="31"/>
      <c r="I86" s="31"/>
      <c r="J86" s="31"/>
    </row>
    <row r="87" spans="1:10">
      <c r="B87" s="40" t="s">
        <v>7</v>
      </c>
      <c r="C87" s="29"/>
      <c r="D87" s="28"/>
      <c r="E87" s="30"/>
      <c r="F87" s="30"/>
      <c r="G87" s="31"/>
      <c r="H87" s="31"/>
      <c r="I87" s="31"/>
      <c r="J87" s="31"/>
    </row>
    <row r="88" spans="1:10">
      <c r="B88" s="27" t="str">
        <f>+'Programas pregrado'!B55</f>
        <v>Fecha actualización: Octubre 2022</v>
      </c>
      <c r="C88" s="23"/>
      <c r="D88" s="23"/>
      <c r="E88" s="23"/>
      <c r="F88" s="23"/>
      <c r="G88" s="23"/>
    </row>
    <row r="89" spans="1:10"/>
    <row r="90" spans="1:10"/>
    <row r="91" spans="1:10"/>
    <row r="92" spans="1:10"/>
    <row r="93" spans="1:10"/>
    <row r="94" spans="1:10"/>
    <row r="95" spans="1:10"/>
    <row r="96" spans="1:10"/>
    <row r="97"/>
    <row r="98"/>
    <row r="99"/>
    <row r="100"/>
    <row r="101"/>
    <row r="102"/>
    <row r="103"/>
    <row r="104"/>
    <row r="105"/>
    <row r="106"/>
    <row r="107"/>
    <row r="1048576"/>
  </sheetData>
  <autoFilter ref="B6:G84" xr:uid="{8F52F00A-520B-4CAB-9C6F-81B710DFAC19}"/>
  <sortState xmlns:xlrd2="http://schemas.microsoft.com/office/spreadsheetml/2017/richdata2" ref="H21:J40">
    <sortCondition ref="H21:H40"/>
  </sortState>
  <mergeCells count="6">
    <mergeCell ref="B53:B83"/>
    <mergeCell ref="I5:K5"/>
    <mergeCell ref="B5:G5"/>
    <mergeCell ref="B7:B20"/>
    <mergeCell ref="B21:B40"/>
    <mergeCell ref="B41:B52"/>
  </mergeCells>
  <conditionalFormatting sqref="C5:C6">
    <cfRule type="duplicateValues" dxfId="1" priority="19" stopIfTrue="1"/>
  </conditionalFormatting>
  <conditionalFormatting sqref="C5:C6">
    <cfRule type="duplicateValues" dxfId="0" priority="20" stopIfTrue="1"/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>
    <tabColor theme="3"/>
  </sheetPr>
  <dimension ref="A1:L56"/>
  <sheetViews>
    <sheetView zoomScaleNormal="100" workbookViewId="0">
      <pane xSplit="1" topLeftCell="B1" activePane="topRight" state="frozen"/>
      <selection pane="topRight" activeCell="B23" sqref="B23"/>
      <selection activeCell="B10" sqref="B10"/>
    </sheetView>
  </sheetViews>
  <sheetFormatPr defaultColWidth="0" defaultRowHeight="12.75" customHeight="1" zeroHeight="1"/>
  <cols>
    <col min="1" max="1" width="6.7109375" hidden="1" customWidth="1"/>
    <col min="2" max="2" width="55.140625" style="16" customWidth="1"/>
    <col min="3" max="3" width="17.7109375" style="16" customWidth="1"/>
    <col min="4" max="4" width="22.42578125" style="16" customWidth="1"/>
    <col min="5" max="7" width="8.7109375" style="16" customWidth="1"/>
    <col min="8" max="12" width="0" style="16" hidden="1" customWidth="1"/>
    <col min="13" max="16384" width="11.42578125" style="16" hidden="1"/>
  </cols>
  <sheetData>
    <row r="1" spans="2:8" ht="12.75" customHeight="1"/>
    <row r="2" spans="2:8" s="18" customFormat="1" ht="15.75">
      <c r="B2" s="17"/>
      <c r="C2" s="16"/>
      <c r="D2" s="16"/>
    </row>
    <row r="3" spans="2:8" ht="12.75" customHeight="1">
      <c r="B3" s="17"/>
      <c r="E3" s="18"/>
      <c r="F3" s="18"/>
      <c r="G3" s="18"/>
    </row>
    <row r="4" spans="2:8" ht="15.75">
      <c r="B4" s="17"/>
      <c r="E4" s="18"/>
      <c r="F4" s="18"/>
      <c r="G4" s="18"/>
    </row>
    <row r="5" spans="2:8" ht="28.5">
      <c r="B5" s="126" t="s">
        <v>241</v>
      </c>
      <c r="C5" s="126"/>
      <c r="D5" s="126"/>
      <c r="E5" s="18"/>
      <c r="F5" s="18"/>
      <c r="G5" s="18"/>
    </row>
    <row r="6" spans="2:8" ht="24">
      <c r="B6" s="41" t="s">
        <v>242</v>
      </c>
      <c r="C6" s="42" t="s">
        <v>243</v>
      </c>
      <c r="D6" s="42" t="s">
        <v>244</v>
      </c>
      <c r="E6" s="18"/>
      <c r="F6" s="120" t="s">
        <v>166</v>
      </c>
      <c r="G6" s="120"/>
      <c r="H6" s="120"/>
    </row>
    <row r="7" spans="2:8" ht="15">
      <c r="B7" s="43" t="s">
        <v>47</v>
      </c>
      <c r="C7" s="43">
        <v>6</v>
      </c>
      <c r="D7" s="43">
        <v>2024</v>
      </c>
      <c r="E7" s="26"/>
      <c r="F7" s="26"/>
      <c r="G7" s="26"/>
    </row>
    <row r="8" spans="2:8" ht="15">
      <c r="B8" s="43" t="s">
        <v>49</v>
      </c>
      <c r="C8" s="43">
        <v>6</v>
      </c>
      <c r="D8" s="43">
        <v>2024</v>
      </c>
      <c r="E8" s="26"/>
      <c r="F8" s="26"/>
      <c r="G8" s="26"/>
    </row>
    <row r="9" spans="2:8" ht="15">
      <c r="B9" s="43" t="s">
        <v>43</v>
      </c>
      <c r="C9" s="43">
        <v>6</v>
      </c>
      <c r="D9" s="43">
        <v>2024</v>
      </c>
      <c r="E9" s="26"/>
      <c r="F9" s="26"/>
      <c r="G9" s="26"/>
    </row>
    <row r="10" spans="2:8" ht="15">
      <c r="B10" s="43" t="s">
        <v>58</v>
      </c>
      <c r="C10" s="43">
        <v>6</v>
      </c>
      <c r="D10" s="43">
        <v>2027</v>
      </c>
      <c r="E10" s="26"/>
      <c r="F10" s="26"/>
      <c r="G10" s="26"/>
    </row>
    <row r="11" spans="2:8" ht="15">
      <c r="B11" s="43" t="s">
        <v>56</v>
      </c>
      <c r="C11" s="43">
        <v>6</v>
      </c>
      <c r="D11" s="43">
        <v>2026</v>
      </c>
      <c r="E11" s="26"/>
      <c r="F11" s="26"/>
      <c r="G11" s="26"/>
    </row>
    <row r="12" spans="2:8" ht="14.25" customHeight="1">
      <c r="B12" s="2" t="s">
        <v>44</v>
      </c>
      <c r="C12" s="43">
        <v>6</v>
      </c>
      <c r="D12" s="43">
        <v>2026</v>
      </c>
      <c r="E12" s="26"/>
      <c r="F12" s="26"/>
      <c r="G12" s="26"/>
    </row>
    <row r="13" spans="2:8" ht="14.25" customHeight="1">
      <c r="B13" s="43" t="s">
        <v>72</v>
      </c>
      <c r="C13" s="43">
        <v>6</v>
      </c>
      <c r="D13" s="43">
        <v>2026</v>
      </c>
      <c r="E13" s="26"/>
      <c r="F13" s="26"/>
      <c r="G13" s="26"/>
    </row>
    <row r="14" spans="2:8" ht="15">
      <c r="B14" s="43" t="s">
        <v>30</v>
      </c>
      <c r="C14" s="43">
        <v>6</v>
      </c>
      <c r="D14" s="43">
        <v>2027</v>
      </c>
      <c r="E14" s="26"/>
      <c r="F14" s="26"/>
      <c r="G14" s="26"/>
    </row>
    <row r="15" spans="2:8" ht="15">
      <c r="B15" s="43" t="s">
        <v>35</v>
      </c>
      <c r="C15" s="43">
        <v>6</v>
      </c>
      <c r="D15" s="43">
        <v>2026</v>
      </c>
      <c r="E15" s="26"/>
      <c r="F15" s="26"/>
      <c r="G15" s="26"/>
    </row>
    <row r="16" spans="2:8" ht="15">
      <c r="B16" s="43" t="s">
        <v>20</v>
      </c>
      <c r="C16" s="43">
        <v>6</v>
      </c>
      <c r="D16" s="43">
        <v>2029</v>
      </c>
      <c r="E16" s="26"/>
      <c r="F16" s="26"/>
      <c r="G16" s="26"/>
    </row>
    <row r="17" spans="2:7" ht="15">
      <c r="B17" s="43" t="s">
        <v>32</v>
      </c>
      <c r="C17" s="43">
        <v>6</v>
      </c>
      <c r="D17" s="43">
        <v>2031</v>
      </c>
      <c r="E17" s="26"/>
      <c r="F17" s="26"/>
      <c r="G17" s="26"/>
    </row>
    <row r="18" spans="2:7" ht="15">
      <c r="B18" s="43" t="s">
        <v>54</v>
      </c>
      <c r="C18" s="43">
        <v>6</v>
      </c>
      <c r="D18" s="43">
        <v>2029</v>
      </c>
      <c r="E18" s="26"/>
      <c r="F18" s="26"/>
      <c r="G18" s="26"/>
    </row>
    <row r="19" spans="2:7" ht="15">
      <c r="B19" s="43" t="s">
        <v>69</v>
      </c>
      <c r="C19" s="43">
        <v>6</v>
      </c>
      <c r="D19" s="43">
        <v>2029</v>
      </c>
      <c r="E19" s="26"/>
      <c r="F19" s="26"/>
      <c r="G19" s="26"/>
    </row>
    <row r="20" spans="2:7" ht="15">
      <c r="B20" s="43" t="s">
        <v>70</v>
      </c>
      <c r="C20" s="43">
        <v>6</v>
      </c>
      <c r="D20" s="43">
        <v>2029</v>
      </c>
      <c r="E20" s="26"/>
      <c r="F20" s="26"/>
      <c r="G20" s="26"/>
    </row>
    <row r="21" spans="2:7" ht="15">
      <c r="B21" s="43" t="s">
        <v>27</v>
      </c>
      <c r="C21" s="43">
        <v>6</v>
      </c>
      <c r="D21" s="43">
        <v>2029</v>
      </c>
      <c r="E21" s="26"/>
      <c r="F21" s="26"/>
      <c r="G21" s="26"/>
    </row>
    <row r="22" spans="2:7" ht="15">
      <c r="E22" s="26"/>
      <c r="F22" s="26"/>
      <c r="G22" s="26"/>
    </row>
    <row r="23" spans="2:7" ht="12.75" customHeight="1">
      <c r="B23" s="17"/>
      <c r="E23" s="26"/>
      <c r="F23" s="26"/>
      <c r="G23" s="26"/>
    </row>
    <row r="24" spans="2:7" ht="12.75" customHeight="1">
      <c r="E24" s="26"/>
      <c r="F24" s="26"/>
      <c r="G24" s="26"/>
    </row>
    <row r="25" spans="2:7" ht="12.75" customHeight="1">
      <c r="E25" s="26"/>
      <c r="F25" s="26"/>
      <c r="G25" s="26"/>
    </row>
    <row r="26" spans="2:7" ht="12.75" customHeight="1">
      <c r="B26" s="40" t="s">
        <v>6</v>
      </c>
      <c r="E26" s="26"/>
      <c r="F26" s="26"/>
      <c r="G26" s="26"/>
    </row>
    <row r="27" spans="2:7" ht="12.75" customHeight="1">
      <c r="B27" s="40" t="s">
        <v>7</v>
      </c>
      <c r="E27" s="26"/>
      <c r="F27" s="26"/>
      <c r="G27" s="26"/>
    </row>
    <row r="28" spans="2:7" ht="12.75" customHeight="1">
      <c r="B28" s="27" t="str">
        <f>+'Programas posgrado'!B88</f>
        <v>Fecha actualización: Octubre 2022</v>
      </c>
      <c r="E28" s="26"/>
      <c r="F28" s="26"/>
      <c r="G28" s="26"/>
    </row>
    <row r="31" spans="2:7" ht="12.75" customHeight="1"/>
    <row r="32" spans="2:7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7" ht="12.75" customHeight="1"/>
    <row r="49" ht="12.75" customHeight="1"/>
    <row r="51" ht="12.75" customHeight="1"/>
    <row r="52" ht="12.75" customHeight="1"/>
    <row r="53" ht="12.75" customHeight="1"/>
    <row r="55" ht="12.75" customHeight="1"/>
    <row r="56" ht="12.75" customHeight="1"/>
  </sheetData>
  <mergeCells count="2">
    <mergeCell ref="B5:D5"/>
    <mergeCell ref="F6:H6"/>
  </mergeCells>
  <pageMargins left="0.7" right="0.7" top="0.75" bottom="0.75" header="0.3" footer="0.3"/>
  <pageSetup paperSize="9" orientation="portrait" horizontalDpi="200" verticalDpi="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>
    <tabColor rgb="FF92D050"/>
  </sheetPr>
  <dimension ref="B2:X59"/>
  <sheetViews>
    <sheetView showZeros="0" workbookViewId="0"/>
  </sheetViews>
  <sheetFormatPr defaultColWidth="11.42578125" defaultRowHeight="12.75"/>
  <cols>
    <col min="1" max="1" width="4.7109375" style="2" customWidth="1"/>
    <col min="2" max="2" width="15.5703125" style="2" bestFit="1" customWidth="1"/>
    <col min="3" max="3" width="11.42578125" style="2" bestFit="1" customWidth="1"/>
    <col min="4" max="19" width="6.7109375" style="2" customWidth="1"/>
    <col min="20" max="20" width="6.7109375" style="2" bestFit="1" customWidth="1"/>
    <col min="21" max="24" width="6.7109375" style="2" customWidth="1"/>
    <col min="25" max="16384" width="11.42578125" style="2"/>
  </cols>
  <sheetData>
    <row r="2" spans="2:22" s="6" customFormat="1" ht="15.75">
      <c r="B2" s="141" t="s">
        <v>245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</row>
    <row r="4" spans="2:22">
      <c r="B4" s="4"/>
      <c r="C4" s="3">
        <v>2003</v>
      </c>
      <c r="D4" s="3">
        <v>2004</v>
      </c>
      <c r="E4" s="3">
        <v>2005</v>
      </c>
      <c r="F4" s="3">
        <v>2006</v>
      </c>
      <c r="G4" s="3">
        <v>2007</v>
      </c>
      <c r="H4" s="3">
        <v>2008</v>
      </c>
      <c r="I4" s="3">
        <v>2009</v>
      </c>
      <c r="J4" s="3">
        <v>2010</v>
      </c>
      <c r="K4" s="3">
        <v>2011</v>
      </c>
      <c r="L4" s="3">
        <v>2012</v>
      </c>
      <c r="M4" s="3">
        <v>2013</v>
      </c>
    </row>
    <row r="5" spans="2:22">
      <c r="B5" s="4" t="s">
        <v>246</v>
      </c>
      <c r="C5" s="7">
        <v>44</v>
      </c>
      <c r="D5" s="7">
        <v>45</v>
      </c>
      <c r="E5" s="7">
        <v>49</v>
      </c>
      <c r="F5" s="7">
        <v>54</v>
      </c>
      <c r="G5" s="7">
        <v>71</v>
      </c>
      <c r="H5" s="7">
        <v>95</v>
      </c>
      <c r="I5" s="7">
        <v>99</v>
      </c>
      <c r="J5" s="7">
        <v>108</v>
      </c>
      <c r="K5" s="7">
        <v>107</v>
      </c>
      <c r="L5" s="7">
        <v>110</v>
      </c>
      <c r="M5" s="7">
        <v>101</v>
      </c>
    </row>
    <row r="6" spans="2:22">
      <c r="B6" s="4" t="s">
        <v>247</v>
      </c>
      <c r="C6" s="7">
        <v>38</v>
      </c>
      <c r="D6" s="7">
        <v>42</v>
      </c>
      <c r="E6" s="7">
        <v>44</v>
      </c>
      <c r="F6" s="7">
        <v>45</v>
      </c>
      <c r="G6" s="7">
        <v>50</v>
      </c>
      <c r="H6" s="7">
        <v>56</v>
      </c>
      <c r="I6" s="7">
        <v>76</v>
      </c>
      <c r="J6" s="7">
        <v>85</v>
      </c>
      <c r="K6" s="7">
        <v>89</v>
      </c>
      <c r="L6" s="7">
        <v>89</v>
      </c>
      <c r="M6" s="7">
        <v>85</v>
      </c>
    </row>
    <row r="9" spans="2:22" ht="15.75">
      <c r="B9" s="141" t="s">
        <v>248</v>
      </c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</row>
    <row r="11" spans="2:22" ht="25.5">
      <c r="B11" s="4"/>
      <c r="C11" s="5" t="s">
        <v>249</v>
      </c>
      <c r="D11" s="5" t="s">
        <v>250</v>
      </c>
      <c r="E11" s="5" t="s">
        <v>251</v>
      </c>
      <c r="F11" s="5" t="s">
        <v>252</v>
      </c>
      <c r="G11" s="5" t="s">
        <v>253</v>
      </c>
      <c r="H11" s="5" t="s">
        <v>254</v>
      </c>
      <c r="I11" s="5" t="s">
        <v>255</v>
      </c>
      <c r="J11" s="5" t="s">
        <v>256</v>
      </c>
      <c r="K11" s="5" t="s">
        <v>257</v>
      </c>
      <c r="L11" s="5" t="s">
        <v>258</v>
      </c>
      <c r="M11" s="5" t="s">
        <v>259</v>
      </c>
      <c r="N11" s="5" t="s">
        <v>260</v>
      </c>
      <c r="O11" s="5" t="s">
        <v>261</v>
      </c>
      <c r="P11" s="5" t="s">
        <v>262</v>
      </c>
      <c r="Q11" s="5" t="s">
        <v>263</v>
      </c>
    </row>
    <row r="12" spans="2:22">
      <c r="B12" s="4" t="s">
        <v>264</v>
      </c>
      <c r="C12" s="8">
        <v>13.05</v>
      </c>
      <c r="D12" s="8">
        <v>9.0500000000000007</v>
      </c>
      <c r="E12" s="8">
        <v>9.76</v>
      </c>
      <c r="F12" s="8">
        <v>10.42</v>
      </c>
      <c r="G12" s="8">
        <v>11.12</v>
      </c>
      <c r="H12" s="8">
        <v>11.03</v>
      </c>
      <c r="I12" s="8">
        <v>11.14</v>
      </c>
      <c r="J12" s="8">
        <v>11.54</v>
      </c>
      <c r="K12" s="8">
        <v>10.55</v>
      </c>
      <c r="L12" s="8">
        <v>10.93</v>
      </c>
      <c r="M12" s="8">
        <v>10.3508900446854</v>
      </c>
      <c r="N12" s="8">
        <v>11.232091690544401</v>
      </c>
      <c r="O12" s="8">
        <v>11.185835849574501</v>
      </c>
      <c r="P12" s="8">
        <v>14.794369307204001</v>
      </c>
      <c r="Q12" s="8">
        <v>9.05264564404062</v>
      </c>
      <c r="S12" s="15"/>
      <c r="T12" s="15"/>
      <c r="U12" s="15"/>
    </row>
    <row r="13" spans="2:22">
      <c r="B13" s="4" t="s">
        <v>265</v>
      </c>
      <c r="C13" s="9">
        <v>9.2189999999999994</v>
      </c>
      <c r="D13" s="9">
        <v>9.1649999999999991</v>
      </c>
      <c r="E13" s="9">
        <v>10.086</v>
      </c>
      <c r="F13" s="9">
        <v>10.37</v>
      </c>
      <c r="G13" s="9">
        <v>10.878</v>
      </c>
      <c r="H13" s="9">
        <v>11.24</v>
      </c>
      <c r="I13" s="9">
        <v>11.907999999999999</v>
      </c>
      <c r="J13" s="9">
        <v>12.087999999999999</v>
      </c>
      <c r="K13" s="9">
        <v>12.657999999999999</v>
      </c>
      <c r="L13" s="9">
        <v>12.959</v>
      </c>
      <c r="M13" s="9">
        <v>13.651</v>
      </c>
      <c r="N13" s="9">
        <v>13.96</v>
      </c>
      <c r="O13" s="9">
        <v>14.571999999999999</v>
      </c>
      <c r="P13" s="9">
        <v>14.492000000000001</v>
      </c>
      <c r="Q13" s="9">
        <v>14.968</v>
      </c>
    </row>
    <row r="16" spans="2:22" ht="15.75">
      <c r="B16" s="141" t="s">
        <v>266</v>
      </c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</row>
    <row r="18" spans="2:24">
      <c r="B18" s="10"/>
      <c r="C18" s="11" t="s">
        <v>267</v>
      </c>
      <c r="D18" s="11" t="s">
        <v>268</v>
      </c>
      <c r="E18" s="11" t="s">
        <v>269</v>
      </c>
      <c r="F18" s="11" t="s">
        <v>270</v>
      </c>
      <c r="G18" s="11" t="s">
        <v>271</v>
      </c>
      <c r="H18" s="11" t="s">
        <v>272</v>
      </c>
      <c r="I18" s="11" t="s">
        <v>273</v>
      </c>
      <c r="J18" s="11" t="s">
        <v>274</v>
      </c>
      <c r="K18" s="11" t="s">
        <v>275</v>
      </c>
      <c r="L18" s="11" t="s">
        <v>276</v>
      </c>
      <c r="M18" s="11" t="s">
        <v>277</v>
      </c>
      <c r="N18" s="11" t="s">
        <v>278</v>
      </c>
      <c r="O18" s="11" t="s">
        <v>279</v>
      </c>
      <c r="P18" s="11" t="s">
        <v>280</v>
      </c>
      <c r="Q18" s="11" t="s">
        <v>281</v>
      </c>
      <c r="R18" s="11" t="s">
        <v>282</v>
      </c>
      <c r="S18" s="11" t="s">
        <v>283</v>
      </c>
      <c r="T18" s="11" t="s">
        <v>284</v>
      </c>
      <c r="U18" s="11" t="s">
        <v>285</v>
      </c>
      <c r="V18" s="11" t="s">
        <v>286</v>
      </c>
      <c r="W18" s="11" t="s">
        <v>287</v>
      </c>
      <c r="X18" s="11" t="s">
        <v>288</v>
      </c>
    </row>
    <row r="19" spans="2:24">
      <c r="B19" s="4" t="s">
        <v>168</v>
      </c>
      <c r="C19" s="12">
        <v>3646</v>
      </c>
      <c r="D19" s="12">
        <v>2990</v>
      </c>
      <c r="E19" s="12">
        <v>2893</v>
      </c>
      <c r="F19" s="12">
        <v>2575</v>
      </c>
      <c r="G19" s="12">
        <v>3745</v>
      </c>
      <c r="H19" s="12">
        <v>2792</v>
      </c>
      <c r="I19" s="12">
        <v>3593</v>
      </c>
      <c r="J19" s="12">
        <v>2864</v>
      </c>
      <c r="K19" s="12">
        <v>3739</v>
      </c>
      <c r="L19" s="12">
        <v>3244</v>
      </c>
      <c r="M19" s="12">
        <v>3964</v>
      </c>
      <c r="N19" s="12">
        <v>3339</v>
      </c>
      <c r="O19" s="12">
        <v>4646</v>
      </c>
      <c r="P19" s="12">
        <v>3979</v>
      </c>
      <c r="Q19" s="12">
        <v>4327</v>
      </c>
      <c r="R19" s="12">
        <v>3948</v>
      </c>
      <c r="S19" s="12">
        <v>5868</v>
      </c>
      <c r="T19" s="12">
        <v>4059</v>
      </c>
      <c r="U19" s="12">
        <v>4597</v>
      </c>
      <c r="V19" s="12">
        <v>3183</v>
      </c>
      <c r="W19" s="12">
        <v>5085</v>
      </c>
      <c r="X19" s="12">
        <v>3878</v>
      </c>
    </row>
    <row r="22" spans="2:24" ht="15.75">
      <c r="B22" s="141" t="s">
        <v>289</v>
      </c>
      <c r="C22" s="141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</row>
    <row r="24" spans="2:24">
      <c r="B24" s="7"/>
      <c r="C24" s="11" t="s">
        <v>267</v>
      </c>
      <c r="D24" s="11" t="s">
        <v>268</v>
      </c>
      <c r="E24" s="11" t="s">
        <v>269</v>
      </c>
      <c r="F24" s="11" t="s">
        <v>270</v>
      </c>
      <c r="G24" s="11" t="s">
        <v>271</v>
      </c>
      <c r="H24" s="11" t="s">
        <v>272</v>
      </c>
      <c r="I24" s="11" t="s">
        <v>273</v>
      </c>
      <c r="J24" s="11" t="s">
        <v>274</v>
      </c>
      <c r="K24" s="11" t="s">
        <v>275</v>
      </c>
      <c r="L24" s="11" t="s">
        <v>276</v>
      </c>
      <c r="M24" s="11" t="s">
        <v>277</v>
      </c>
      <c r="N24" s="11" t="s">
        <v>278</v>
      </c>
      <c r="O24" s="11" t="s">
        <v>279</v>
      </c>
      <c r="P24" s="11" t="s">
        <v>280</v>
      </c>
      <c r="Q24" s="11" t="s">
        <v>281</v>
      </c>
      <c r="R24" s="11" t="s">
        <v>282</v>
      </c>
      <c r="S24" s="11" t="s">
        <v>283</v>
      </c>
      <c r="T24" s="11" t="s">
        <v>284</v>
      </c>
      <c r="U24" s="11" t="s">
        <v>285</v>
      </c>
      <c r="V24" s="11" t="s">
        <v>286</v>
      </c>
      <c r="W24" s="11" t="s">
        <v>287</v>
      </c>
      <c r="X24" s="11" t="s">
        <v>288</v>
      </c>
    </row>
    <row r="25" spans="2:24">
      <c r="B25" s="4" t="s">
        <v>168</v>
      </c>
      <c r="C25" s="12">
        <v>1474</v>
      </c>
      <c r="D25" s="12">
        <v>1425</v>
      </c>
      <c r="E25" s="12">
        <v>1524</v>
      </c>
      <c r="F25" s="12">
        <v>1495</v>
      </c>
      <c r="G25" s="12">
        <v>1939</v>
      </c>
      <c r="H25" s="12">
        <v>1607</v>
      </c>
      <c r="I25" s="12">
        <v>1900</v>
      </c>
      <c r="J25" s="12">
        <v>1624</v>
      </c>
      <c r="K25" s="12">
        <v>1753</v>
      </c>
      <c r="L25" s="12">
        <v>1700</v>
      </c>
      <c r="M25" s="12">
        <v>1902</v>
      </c>
      <c r="N25" s="12">
        <v>1760</v>
      </c>
      <c r="O25" s="12">
        <v>2215</v>
      </c>
      <c r="P25" s="12">
        <v>1988</v>
      </c>
      <c r="Q25" s="12">
        <v>2165</v>
      </c>
      <c r="R25" s="12">
        <v>2200</v>
      </c>
      <c r="S25" s="12">
        <v>2225</v>
      </c>
      <c r="T25" s="12">
        <v>1901</v>
      </c>
      <c r="U25" s="12">
        <v>2193</v>
      </c>
      <c r="V25" s="12">
        <v>1770</v>
      </c>
      <c r="W25" s="12">
        <v>2150</v>
      </c>
      <c r="X25" s="12">
        <v>2083</v>
      </c>
    </row>
    <row r="28" spans="2:24" ht="15.75">
      <c r="B28" s="141" t="s">
        <v>290</v>
      </c>
      <c r="C28" s="141"/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</row>
    <row r="30" spans="2:24">
      <c r="B30" s="7"/>
      <c r="C30" s="11" t="s">
        <v>267</v>
      </c>
      <c r="D30" s="11" t="s">
        <v>268</v>
      </c>
      <c r="E30" s="11" t="s">
        <v>269</v>
      </c>
      <c r="F30" s="11" t="s">
        <v>270</v>
      </c>
      <c r="G30" s="11" t="s">
        <v>271</v>
      </c>
      <c r="H30" s="11" t="s">
        <v>272</v>
      </c>
      <c r="I30" s="11" t="s">
        <v>273</v>
      </c>
      <c r="J30" s="11" t="s">
        <v>274</v>
      </c>
      <c r="K30" s="11" t="s">
        <v>275</v>
      </c>
      <c r="L30" s="11" t="s">
        <v>276</v>
      </c>
      <c r="M30" s="11" t="s">
        <v>277</v>
      </c>
      <c r="N30" s="11" t="s">
        <v>278</v>
      </c>
      <c r="O30" s="11" t="s">
        <v>279</v>
      </c>
      <c r="P30" s="11" t="s">
        <v>280</v>
      </c>
      <c r="Q30" s="11" t="s">
        <v>281</v>
      </c>
      <c r="R30" s="11" t="s">
        <v>282</v>
      </c>
      <c r="S30" s="11" t="s">
        <v>283</v>
      </c>
      <c r="T30" s="11" t="s">
        <v>284</v>
      </c>
      <c r="U30" s="11" t="s">
        <v>285</v>
      </c>
      <c r="V30" s="11" t="s">
        <v>286</v>
      </c>
      <c r="W30" s="11" t="s">
        <v>287</v>
      </c>
      <c r="X30" s="11" t="s">
        <v>288</v>
      </c>
    </row>
    <row r="31" spans="2:24">
      <c r="B31" s="4" t="s">
        <v>168</v>
      </c>
      <c r="C31" s="12">
        <v>1442</v>
      </c>
      <c r="D31" s="12">
        <v>1446</v>
      </c>
      <c r="E31" s="12">
        <v>1722</v>
      </c>
      <c r="F31" s="12">
        <v>1755</v>
      </c>
      <c r="G31" s="12">
        <v>1981</v>
      </c>
      <c r="H31" s="12">
        <v>1665</v>
      </c>
      <c r="I31" s="12">
        <v>1955</v>
      </c>
      <c r="J31" s="12">
        <v>1743</v>
      </c>
      <c r="K31" s="12">
        <v>1804</v>
      </c>
      <c r="L31" s="12">
        <v>1747</v>
      </c>
      <c r="M31" s="12">
        <v>1902</v>
      </c>
      <c r="N31" s="12">
        <v>1772</v>
      </c>
      <c r="O31" s="12">
        <v>2290</v>
      </c>
      <c r="P31" s="12">
        <v>1713</v>
      </c>
      <c r="Q31" s="12">
        <v>2172</v>
      </c>
      <c r="R31" s="12">
        <v>2258</v>
      </c>
      <c r="S31" s="12">
        <v>2226</v>
      </c>
      <c r="T31" s="12">
        <v>1921</v>
      </c>
      <c r="U31" s="12">
        <v>2197</v>
      </c>
      <c r="V31" s="12">
        <v>1946</v>
      </c>
      <c r="W31" s="12">
        <v>2234</v>
      </c>
      <c r="X31" s="12">
        <v>2168</v>
      </c>
    </row>
    <row r="34" spans="2:24" ht="15.75">
      <c r="B34" s="141" t="s">
        <v>291</v>
      </c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</row>
    <row r="36" spans="2:24">
      <c r="B36" s="7"/>
      <c r="C36" s="11" t="s">
        <v>267</v>
      </c>
      <c r="D36" s="11" t="s">
        <v>268</v>
      </c>
      <c r="E36" s="11" t="s">
        <v>269</v>
      </c>
      <c r="F36" s="11" t="s">
        <v>270</v>
      </c>
      <c r="G36" s="11" t="s">
        <v>271</v>
      </c>
      <c r="H36" s="11" t="s">
        <v>272</v>
      </c>
      <c r="I36" s="11" t="s">
        <v>273</v>
      </c>
      <c r="J36" s="11" t="s">
        <v>274</v>
      </c>
      <c r="K36" s="11" t="s">
        <v>275</v>
      </c>
      <c r="L36" s="11" t="s">
        <v>276</v>
      </c>
      <c r="M36" s="11" t="s">
        <v>277</v>
      </c>
      <c r="N36" s="11" t="s">
        <v>278</v>
      </c>
      <c r="O36" s="11" t="s">
        <v>279</v>
      </c>
      <c r="P36" s="11" t="s">
        <v>280</v>
      </c>
      <c r="Q36" s="11" t="s">
        <v>281</v>
      </c>
      <c r="R36" s="11" t="s">
        <v>282</v>
      </c>
      <c r="S36" s="11" t="s">
        <v>283</v>
      </c>
      <c r="T36" s="11" t="s">
        <v>284</v>
      </c>
      <c r="U36" s="11" t="s">
        <v>285</v>
      </c>
      <c r="V36" s="11" t="s">
        <v>286</v>
      </c>
      <c r="W36" s="11" t="s">
        <v>287</v>
      </c>
      <c r="X36" s="11" t="s">
        <v>288</v>
      </c>
    </row>
    <row r="37" spans="2:24">
      <c r="B37" s="4" t="s">
        <v>168</v>
      </c>
      <c r="C37" s="12">
        <v>1288</v>
      </c>
      <c r="D37" s="12">
        <v>1364</v>
      </c>
      <c r="E37" s="12">
        <v>1527</v>
      </c>
      <c r="F37" s="12">
        <v>1484</v>
      </c>
      <c r="G37" s="12">
        <v>1940</v>
      </c>
      <c r="H37" s="12">
        <v>1446</v>
      </c>
      <c r="I37" s="12">
        <v>1767</v>
      </c>
      <c r="J37" s="12">
        <v>1515</v>
      </c>
      <c r="K37" s="12">
        <v>1711</v>
      </c>
      <c r="L37" s="12">
        <v>1623</v>
      </c>
      <c r="M37" s="12">
        <v>1853</v>
      </c>
      <c r="N37" s="12">
        <v>1667</v>
      </c>
      <c r="O37" s="12">
        <v>2150</v>
      </c>
      <c r="P37" s="12">
        <v>1917</v>
      </c>
      <c r="Q37" s="12">
        <v>2128</v>
      </c>
      <c r="R37" s="12">
        <v>2145</v>
      </c>
      <c r="S37" s="12">
        <v>2179</v>
      </c>
      <c r="T37" s="12">
        <v>1840</v>
      </c>
      <c r="U37" s="12">
        <v>2155</v>
      </c>
      <c r="V37" s="12">
        <v>1751</v>
      </c>
      <c r="W37" s="12">
        <v>2151</v>
      </c>
      <c r="X37" s="12">
        <v>2069</v>
      </c>
    </row>
    <row r="40" spans="2:24" ht="15.75">
      <c r="B40" s="141" t="s">
        <v>292</v>
      </c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</row>
    <row r="42" spans="2:24">
      <c r="B42" s="7"/>
      <c r="C42" s="11" t="s">
        <v>267</v>
      </c>
      <c r="D42" s="11" t="s">
        <v>268</v>
      </c>
      <c r="E42" s="11" t="s">
        <v>269</v>
      </c>
      <c r="F42" s="11" t="s">
        <v>270</v>
      </c>
      <c r="G42" s="11" t="s">
        <v>271</v>
      </c>
      <c r="H42" s="11" t="s">
        <v>272</v>
      </c>
      <c r="I42" s="11" t="s">
        <v>273</v>
      </c>
      <c r="J42" s="11" t="s">
        <v>274</v>
      </c>
      <c r="K42" s="11" t="s">
        <v>275</v>
      </c>
      <c r="L42" s="11" t="s">
        <v>276</v>
      </c>
      <c r="M42" s="11" t="s">
        <v>277</v>
      </c>
      <c r="N42" s="11" t="s">
        <v>278</v>
      </c>
      <c r="O42" s="11" t="s">
        <v>279</v>
      </c>
      <c r="P42" s="11" t="s">
        <v>280</v>
      </c>
      <c r="Q42" s="11" t="s">
        <v>281</v>
      </c>
      <c r="R42" s="11" t="s">
        <v>282</v>
      </c>
      <c r="S42" s="11" t="s">
        <v>283</v>
      </c>
      <c r="T42" s="11" t="s">
        <v>284</v>
      </c>
      <c r="U42" s="11" t="s">
        <v>285</v>
      </c>
      <c r="V42" s="11" t="s">
        <v>286</v>
      </c>
      <c r="W42" s="11" t="s">
        <v>287</v>
      </c>
      <c r="X42" s="11" t="s">
        <v>288</v>
      </c>
    </row>
    <row r="43" spans="2:24">
      <c r="B43" s="4" t="s">
        <v>168</v>
      </c>
      <c r="C43" s="12">
        <v>6697</v>
      </c>
      <c r="D43" s="12">
        <v>7246</v>
      </c>
      <c r="E43" s="12">
        <v>7921</v>
      </c>
      <c r="F43" s="12">
        <v>8441</v>
      </c>
      <c r="G43" s="12">
        <v>9193</v>
      </c>
      <c r="H43" s="12">
        <v>9047</v>
      </c>
      <c r="I43" s="12">
        <v>10016</v>
      </c>
      <c r="J43" s="12">
        <v>10323</v>
      </c>
      <c r="K43" s="12">
        <v>10867</v>
      </c>
      <c r="L43" s="12">
        <v>11229</v>
      </c>
      <c r="M43" s="12">
        <v>11916</v>
      </c>
      <c r="N43" s="12">
        <v>12109</v>
      </c>
      <c r="O43" s="12">
        <v>12879</v>
      </c>
      <c r="P43" s="12">
        <v>13415</v>
      </c>
      <c r="Q43" s="12">
        <v>14490</v>
      </c>
      <c r="R43" s="12">
        <v>14634</v>
      </c>
      <c r="S43" s="12">
        <v>14816</v>
      </c>
      <c r="T43" s="12">
        <v>15165</v>
      </c>
      <c r="U43" s="12">
        <v>14875</v>
      </c>
      <c r="V43" s="12">
        <v>15042</v>
      </c>
      <c r="W43" s="12">
        <v>15968</v>
      </c>
      <c r="X43" s="12">
        <v>16124</v>
      </c>
    </row>
    <row r="46" spans="2:24" ht="15.75">
      <c r="B46" s="141" t="s">
        <v>293</v>
      </c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</row>
    <row r="48" spans="2:24">
      <c r="B48" s="7"/>
      <c r="C48" s="11" t="s">
        <v>267</v>
      </c>
      <c r="D48" s="11" t="s">
        <v>268</v>
      </c>
      <c r="E48" s="11" t="s">
        <v>269</v>
      </c>
      <c r="F48" s="11" t="s">
        <v>270</v>
      </c>
      <c r="G48" s="11" t="s">
        <v>271</v>
      </c>
      <c r="H48" s="11" t="s">
        <v>272</v>
      </c>
      <c r="I48" s="11" t="s">
        <v>273</v>
      </c>
      <c r="J48" s="11" t="s">
        <v>274</v>
      </c>
      <c r="K48" s="11" t="s">
        <v>275</v>
      </c>
      <c r="L48" s="11" t="s">
        <v>276</v>
      </c>
      <c r="M48" s="11" t="s">
        <v>277</v>
      </c>
      <c r="N48" s="11" t="s">
        <v>278</v>
      </c>
      <c r="O48" s="11" t="s">
        <v>279</v>
      </c>
      <c r="P48" s="11" t="s">
        <v>280</v>
      </c>
      <c r="Q48" s="11" t="s">
        <v>281</v>
      </c>
      <c r="R48" s="11" t="s">
        <v>282</v>
      </c>
      <c r="S48" s="11" t="s">
        <v>283</v>
      </c>
      <c r="T48" s="11" t="s">
        <v>284</v>
      </c>
      <c r="U48" s="11" t="s">
        <v>285</v>
      </c>
      <c r="V48" s="11" t="s">
        <v>286</v>
      </c>
      <c r="W48" s="11" t="s">
        <v>287</v>
      </c>
      <c r="X48" s="11" t="s">
        <v>288</v>
      </c>
    </row>
    <row r="49" spans="2:24">
      <c r="B49" s="4" t="s">
        <v>294</v>
      </c>
      <c r="C49" s="12">
        <v>501</v>
      </c>
      <c r="D49" s="12">
        <v>532</v>
      </c>
      <c r="E49" s="12">
        <v>568</v>
      </c>
      <c r="F49" s="12">
        <v>771</v>
      </c>
      <c r="G49" s="12">
        <v>771</v>
      </c>
      <c r="H49" s="12">
        <v>497</v>
      </c>
      <c r="I49" s="12">
        <v>531</v>
      </c>
      <c r="J49" s="12">
        <v>553</v>
      </c>
      <c r="K49" s="12">
        <v>837</v>
      </c>
      <c r="L49" s="12">
        <v>843</v>
      </c>
      <c r="M49" s="12">
        <v>939</v>
      </c>
      <c r="N49" s="12">
        <v>827</v>
      </c>
      <c r="O49" s="12">
        <v>1014</v>
      </c>
      <c r="P49" s="12">
        <v>998</v>
      </c>
      <c r="Q49" s="12">
        <v>1140</v>
      </c>
      <c r="R49" s="12">
        <v>1112</v>
      </c>
      <c r="S49" s="12">
        <v>1269</v>
      </c>
      <c r="T49" s="12">
        <v>1086</v>
      </c>
      <c r="U49" s="12">
        <v>1162</v>
      </c>
      <c r="V49" s="12">
        <v>1090</v>
      </c>
      <c r="W49" s="12">
        <v>1267</v>
      </c>
      <c r="X49" s="12">
        <v>1294</v>
      </c>
    </row>
    <row r="53" spans="2:24">
      <c r="B53" s="140" t="s">
        <v>295</v>
      </c>
      <c r="C53" s="140"/>
    </row>
    <row r="54" spans="2:24">
      <c r="B54" s="13">
        <v>1</v>
      </c>
      <c r="C54" s="14" t="s">
        <v>296</v>
      </c>
    </row>
    <row r="55" spans="2:24">
      <c r="B55" s="13">
        <v>2</v>
      </c>
      <c r="C55" s="14" t="s">
        <v>297</v>
      </c>
    </row>
    <row r="56" spans="2:24">
      <c r="B56" s="13">
        <v>3</v>
      </c>
      <c r="C56" s="14" t="s">
        <v>298</v>
      </c>
    </row>
    <row r="57" spans="2:24">
      <c r="B57" s="13">
        <v>4</v>
      </c>
      <c r="C57" s="14" t="s">
        <v>299</v>
      </c>
    </row>
    <row r="58" spans="2:24">
      <c r="B58" s="13">
        <v>5</v>
      </c>
      <c r="C58" s="14" t="s">
        <v>300</v>
      </c>
    </row>
    <row r="59" spans="2:24">
      <c r="B59" s="13">
        <v>6</v>
      </c>
      <c r="C59" s="14" t="s">
        <v>301</v>
      </c>
    </row>
  </sheetData>
  <mergeCells count="9">
    <mergeCell ref="B53:C53"/>
    <mergeCell ref="B34:V34"/>
    <mergeCell ref="B40:V40"/>
    <mergeCell ref="B46:V46"/>
    <mergeCell ref="B2:L2"/>
    <mergeCell ref="B16:V16"/>
    <mergeCell ref="B22:V22"/>
    <mergeCell ref="B9:P9"/>
    <mergeCell ref="B28:V28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08c86653-cb70-4d0f-8329-dce105b99ec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CF3E9D9B7E134AA9D0075AAD74454B" ma:contentTypeVersion="12" ma:contentTypeDescription="Create a new document." ma:contentTypeScope="" ma:versionID="e5ede0482859a14b3ef7b12eaab0c5e4">
  <xsd:schema xmlns:xsd="http://www.w3.org/2001/XMLSchema" xmlns:xs="http://www.w3.org/2001/XMLSchema" xmlns:p="http://schemas.microsoft.com/office/2006/metadata/properties" xmlns:ns3="08c86653-cb70-4d0f-8329-dce105b99ec5" xmlns:ns4="7d4b2f42-205d-446f-8f35-8beb15105281" targetNamespace="http://schemas.microsoft.com/office/2006/metadata/properties" ma:root="true" ma:fieldsID="50ee9523462308361a4251009fcfd97d" ns3:_="" ns4:_="">
    <xsd:import namespace="08c86653-cb70-4d0f-8329-dce105b99ec5"/>
    <xsd:import namespace="7d4b2f42-205d-446f-8f35-8beb15105281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ServiceSystem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c86653-cb70-4d0f-8329-dce105b99ec5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6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4b2f42-205d-446f-8f35-8beb15105281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1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BC191FEF-088C-4734-BB6E-3187A6EAEB93}"/>
</file>

<file path=customXml/itemProps2.xml><?xml version="1.0" encoding="utf-8"?>
<ds:datastoreItem xmlns:ds="http://schemas.openxmlformats.org/officeDocument/2006/customXml" ds:itemID="{BA7852AE-D72D-4938-A2CD-CB86E2E67272}"/>
</file>

<file path=customXml/itemProps3.xml><?xml version="1.0" encoding="utf-8"?>
<ds:datastoreItem xmlns:ds="http://schemas.openxmlformats.org/officeDocument/2006/customXml" ds:itemID="{1277AFD3-02D2-46D0-A19E-BAF33D132B9B}"/>
</file>

<file path=customXml/itemProps4.xml><?xml version="1.0" encoding="utf-8"?>
<ds:datastoreItem xmlns:ds="http://schemas.openxmlformats.org/officeDocument/2006/customXml" ds:itemID="{A23A107D-C9EB-486B-9365-DE6B0A16E84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Boletín estadísticas</dc:title>
  <dc:subject/>
  <dc:creator/>
  <cp:keywords/>
  <dc:description/>
  <cp:lastModifiedBy/>
  <cp:revision/>
  <dcterms:created xsi:type="dcterms:W3CDTF">2006-09-12T12:46:56Z</dcterms:created>
  <dcterms:modified xsi:type="dcterms:W3CDTF">2023-11-30T22:51:10Z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0x010100F9CF3E9D9B7E134AA9D0075AAD74454B</vt:lpwstr>
  </property>
</Properties>
</file>